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870" yWindow="0" windowWidth="12690" windowHeight="12075" tabRatio="913"/>
  </bookViews>
  <sheets>
    <sheet name="Indize" sheetId="82" r:id="rId1"/>
    <sheet name="C1" sheetId="1" r:id="rId2"/>
    <sheet name="C2" sheetId="101" r:id="rId3"/>
    <sheet name="C3" sheetId="84" r:id="rId4"/>
    <sheet name="C4" sheetId="85" r:id="rId5"/>
    <sheet name="G5" sheetId="86" r:id="rId6"/>
    <sheet name="G6" sheetId="87" r:id="rId7"/>
    <sheet name="C7" sheetId="88" r:id="rId8"/>
    <sheet name="G8" sheetId="89" r:id="rId9"/>
    <sheet name="C9" sheetId="90" r:id="rId10"/>
    <sheet name="C10" sheetId="91" r:id="rId11"/>
    <sheet name="G11" sheetId="92" r:id="rId12"/>
    <sheet name="C12" sheetId="93" r:id="rId13"/>
    <sheet name="C13" sheetId="94" r:id="rId14"/>
    <sheet name="C14" sheetId="95" r:id="rId15"/>
    <sheet name="C15" sheetId="96" r:id="rId16"/>
    <sheet name="G16" sheetId="97" r:id="rId17"/>
    <sheet name="C17" sheetId="98" r:id="rId18"/>
    <sheet name="C18" sheetId="99" r:id="rId19"/>
    <sheet name="C19" sheetId="100" r:id="rId20"/>
    <sheet name="G20" sheetId="20" r:id="rId21"/>
    <sheet name="G21" sheetId="21" r:id="rId22"/>
    <sheet name="G22" sheetId="22" r:id="rId23"/>
    <sheet name="C23" sheetId="23" r:id="rId24"/>
    <sheet name="G24" sheetId="24" r:id="rId25"/>
    <sheet name="G25" sheetId="25" r:id="rId26"/>
    <sheet name="C26" sheetId="26" r:id="rId27"/>
    <sheet name="G27" sheetId="27" r:id="rId28"/>
    <sheet name="G28" sheetId="28" r:id="rId29"/>
    <sheet name="G29" sheetId="29" r:id="rId30"/>
    <sheet name="G30" sheetId="30" r:id="rId31"/>
    <sheet name="G31" sheetId="31" r:id="rId32"/>
    <sheet name="C32" sheetId="33" r:id="rId33"/>
    <sheet name="C33" sheetId="34" r:id="rId34"/>
    <sheet name="G34" sheetId="78" r:id="rId35"/>
    <sheet name="C35" sheetId="36" r:id="rId36"/>
    <sheet name="G36" sheetId="37" r:id="rId37"/>
    <sheet name="C37" sheetId="38" r:id="rId38"/>
    <sheet name="C38" sheetId="39" r:id="rId39"/>
    <sheet name="C39" sheetId="40" r:id="rId40"/>
    <sheet name="C40" sheetId="41" r:id="rId41"/>
    <sheet name="C41" sheetId="42" r:id="rId42"/>
    <sheet name="C42" sheetId="43" r:id="rId43"/>
    <sheet name="G43" sheetId="44" r:id="rId44"/>
    <sheet name="G44" sheetId="45" r:id="rId45"/>
    <sheet name="C45" sheetId="46" r:id="rId46"/>
    <sheet name="C46" sheetId="47" r:id="rId47"/>
    <sheet name="C47" sheetId="48" r:id="rId48"/>
    <sheet name="G48" sheetId="49" r:id="rId49"/>
    <sheet name="G49" sheetId="79" r:id="rId50"/>
    <sheet name="G50" sheetId="50" r:id="rId51"/>
    <sheet name="C51" sheetId="51" r:id="rId52"/>
    <sheet name="C52" sheetId="53" r:id="rId53"/>
    <sheet name="G53" sheetId="54" r:id="rId54"/>
    <sheet name="C54" sheetId="55" r:id="rId55"/>
    <sheet name="G55" sheetId="56" r:id="rId56"/>
    <sheet name="G56" sheetId="57" r:id="rId57"/>
    <sheet name="C57" sheetId="58" r:id="rId58"/>
    <sheet name="C58" sheetId="59" r:id="rId59"/>
    <sheet name="C59" sheetId="60" r:id="rId60"/>
    <sheet name="G60" sheetId="61" r:id="rId61"/>
    <sheet name="G61" sheetId="62" r:id="rId62"/>
    <sheet name="G62" sheetId="63" r:id="rId63"/>
    <sheet name="G63" sheetId="64" r:id="rId64"/>
    <sheet name="G64" sheetId="81" r:id="rId65"/>
    <sheet name="G65" sheetId="65" r:id="rId66"/>
    <sheet name="C66" sheetId="66" r:id="rId67"/>
    <sheet name="G67" sheetId="67" r:id="rId68"/>
    <sheet name="C68" sheetId="68" r:id="rId69"/>
    <sheet name="C69" sheetId="69" r:id="rId70"/>
    <sheet name="C70" sheetId="70" r:id="rId71"/>
    <sheet name="C71" sheetId="71" r:id="rId72"/>
    <sheet name="C72" sheetId="102" r:id="rId73"/>
    <sheet name="C73" sheetId="73" r:id="rId74"/>
    <sheet name="C74" sheetId="74" r:id="rId75"/>
    <sheet name="C75" sheetId="75" r:id="rId76"/>
    <sheet name="C76" sheetId="76" r:id="rId77"/>
    <sheet name="C77" sheetId="77" r:id="rId78"/>
  </sheets>
  <definedNames>
    <definedName name="_xlnm._FilterDatabase" localSheetId="72" hidden="1">'C72'!$C$4:$C$52</definedName>
    <definedName name="_xlnm.Print_Area" localSheetId="1">'C1'!$A$1:$F$6</definedName>
    <definedName name="_xlnm.Print_Area" localSheetId="12">'C12'!$A$1:$H$56</definedName>
    <definedName name="_xlnm.Print_Area" localSheetId="13">'C13'!$A$1:$H$56</definedName>
    <definedName name="_xlnm.Print_Area" localSheetId="14">'C14'!$A$1:$H$18</definedName>
    <definedName name="_xlnm.Print_Area" localSheetId="15">'C15'!$A$1:$H$56</definedName>
    <definedName name="_xlnm.Print_Area" localSheetId="33">'C33'!$A$1:$C$20</definedName>
    <definedName name="_xlnm.Print_Area" localSheetId="11">'G11'!$A$1:$J$33</definedName>
    <definedName name="_xlnm.Print_Area" localSheetId="16">'G16'!$A$1:$F$21</definedName>
    <definedName name="_xlnm.Print_Area" localSheetId="20">'G20'!$A$1:$E$28</definedName>
    <definedName name="_xlnm.Print_Area" localSheetId="21">'G21'!$A$1:$H$23</definedName>
    <definedName name="_xlnm.Print_Area" localSheetId="22">'G22'!$A$1:$I$22</definedName>
    <definedName name="_xlnm.Print_Area" localSheetId="24">'G24'!$A$1:$H$23</definedName>
    <definedName name="_xlnm.Print_Area" localSheetId="25">'G25'!$A$1:$H$27</definedName>
    <definedName name="_xlnm.Print_Area" localSheetId="27">'G27'!$A$1:$K$28</definedName>
    <definedName name="_xlnm.Print_Area" localSheetId="28">'G28'!$A$1:$I$25</definedName>
    <definedName name="_xlnm.Print_Area" localSheetId="29">'G29'!$A$1:$I$25</definedName>
    <definedName name="_xlnm.Print_Area" localSheetId="30">'G30'!$A$1:$E$31</definedName>
    <definedName name="_xlnm.Print_Area" localSheetId="31">'G31'!$A$1:$I$27</definedName>
    <definedName name="_xlnm.Print_Area" localSheetId="34">'G34'!$A$1:$I$28</definedName>
    <definedName name="_xlnm.Print_Area" localSheetId="36">'G36'!$A$1:$F$22</definedName>
    <definedName name="_xlnm.Print_Area" localSheetId="43">'G43'!$A$1:$E$26</definedName>
    <definedName name="_xlnm.Print_Area" localSheetId="44">'G44'!$A$1:$D$24</definedName>
    <definedName name="_xlnm.Print_Area" localSheetId="48">'G48'!$A$1:$I$23</definedName>
    <definedName name="_xlnm.Print_Area" localSheetId="49">'G49'!$A$1:$I$22</definedName>
    <definedName name="_xlnm.Print_Area" localSheetId="50">'G50'!$A$1:$I$25</definedName>
    <definedName name="_xlnm.Print_Area" localSheetId="6">'G6'!$A$1:$G$30</definedName>
    <definedName name="_xlnm.Print_Area" localSheetId="8">'G8'!$A$1:$G$23</definedName>
    <definedName name="_xlnm.Print_Area" localSheetId="0">Indize!$A$1:$A$78</definedName>
    <definedName name="_xlnm.Print_Titles" localSheetId="12">'C12'!$A:$A</definedName>
    <definedName name="_xlnm.Print_Titles" localSheetId="13">'C13'!$A:$A</definedName>
    <definedName name="_xlnm.Print_Titles" localSheetId="14">'C14'!$A:$A</definedName>
    <definedName name="_xlnm.Print_Titles" localSheetId="15">'C15'!$A:$A</definedName>
    <definedName name="Z_06CF9F87_1FAD_4E65_84EC_7E033A789832_.wvu.FilterData" localSheetId="72" hidden="1">'C72'!$C$4:$C$52</definedName>
    <definedName name="Z_51FDF3FE_71CC_49CA_8E8C_81CDA38321F3_.wvu.FilterData" localSheetId="72" hidden="1">'C72'!$C$4:$C$52</definedName>
  </definedNames>
  <calcPr calcId="145621"/>
</workbook>
</file>

<file path=xl/calcChain.xml><?xml version="1.0" encoding="utf-8"?>
<calcChain xmlns="http://schemas.openxmlformats.org/spreadsheetml/2006/main">
  <c r="J9" i="43" l="1"/>
  <c r="J8" i="43"/>
  <c r="F7" i="77" l="1"/>
  <c r="C13" i="60"/>
  <c r="F5" i="59"/>
  <c r="F5" i="58"/>
  <c r="F5" i="1" l="1"/>
  <c r="F6" i="76" l="1"/>
  <c r="F5" i="76"/>
  <c r="E6" i="76"/>
  <c r="E5" i="76"/>
  <c r="F4" i="76"/>
  <c r="E4" i="76"/>
  <c r="B22" i="75" l="1"/>
  <c r="G7" i="60" l="1"/>
  <c r="F7" i="60"/>
  <c r="E7" i="60"/>
  <c r="C5" i="59" l="1"/>
  <c r="D19" i="48" l="1"/>
  <c r="E13" i="48" l="1"/>
  <c r="D13" i="48"/>
  <c r="J12" i="48"/>
  <c r="H12" i="48"/>
  <c r="E8" i="48"/>
  <c r="D8" i="48"/>
  <c r="C8" i="48"/>
  <c r="B8" i="48"/>
  <c r="F15" i="70" l="1"/>
  <c r="J27" i="100" l="1"/>
  <c r="K27" i="100" s="1"/>
  <c r="F27" i="100"/>
  <c r="G27" i="100" s="1"/>
  <c r="E27" i="100"/>
  <c r="I27" i="100" s="1"/>
  <c r="D27" i="100"/>
  <c r="C27" i="100"/>
  <c r="B27" i="100"/>
  <c r="K26" i="100"/>
  <c r="J26" i="100"/>
  <c r="I26" i="100"/>
  <c r="G26" i="100"/>
  <c r="D26" i="100"/>
  <c r="K25" i="100"/>
  <c r="J25" i="100"/>
  <c r="I25" i="100"/>
  <c r="G25" i="100"/>
  <c r="D25" i="100"/>
  <c r="J24" i="100"/>
  <c r="K24" i="100" s="1"/>
  <c r="I24" i="100"/>
  <c r="G24" i="100"/>
  <c r="D24" i="100"/>
  <c r="J23" i="100"/>
  <c r="K23" i="100" s="1"/>
  <c r="I23" i="100"/>
  <c r="G23" i="100"/>
  <c r="D23" i="100"/>
  <c r="K22" i="100"/>
  <c r="J22" i="100"/>
  <c r="I22" i="100"/>
  <c r="G22" i="100"/>
  <c r="D22" i="100"/>
  <c r="K21" i="100"/>
  <c r="J21" i="100"/>
  <c r="I21" i="100"/>
  <c r="G21" i="100"/>
  <c r="D21" i="100"/>
  <c r="J20" i="100"/>
  <c r="I20" i="100"/>
  <c r="G20" i="100"/>
  <c r="D20" i="100"/>
  <c r="J19" i="100"/>
  <c r="I19" i="100"/>
  <c r="G19" i="100"/>
  <c r="D19" i="100"/>
  <c r="J18" i="100"/>
  <c r="K18" i="100" s="1"/>
  <c r="I18" i="100"/>
  <c r="G18" i="100"/>
  <c r="D18" i="100"/>
  <c r="J17" i="100"/>
  <c r="K17" i="100" s="1"/>
  <c r="I17" i="100"/>
  <c r="G17" i="100"/>
  <c r="D17" i="100"/>
  <c r="K16" i="100"/>
  <c r="J16" i="100"/>
  <c r="I16" i="100"/>
  <c r="G16" i="100"/>
  <c r="D16" i="100"/>
  <c r="K15" i="100"/>
  <c r="J15" i="100"/>
  <c r="I15" i="100"/>
  <c r="G15" i="100"/>
  <c r="D15" i="100"/>
  <c r="J14" i="100"/>
  <c r="K14" i="100" s="1"/>
  <c r="I14" i="100"/>
  <c r="G14" i="100"/>
  <c r="D14" i="100"/>
  <c r="J13" i="100"/>
  <c r="K13" i="100" s="1"/>
  <c r="I13" i="100"/>
  <c r="G13" i="100"/>
  <c r="D13" i="100"/>
  <c r="K12" i="100"/>
  <c r="J12" i="100"/>
  <c r="I12" i="100"/>
  <c r="G12" i="100"/>
  <c r="D12" i="100"/>
  <c r="K11" i="100"/>
  <c r="J11" i="100"/>
  <c r="I11" i="100"/>
  <c r="G11" i="100"/>
  <c r="D11" i="100"/>
  <c r="J10" i="100"/>
  <c r="K10" i="100" s="1"/>
  <c r="I10" i="100"/>
  <c r="G10" i="100"/>
  <c r="D10" i="100"/>
  <c r="J9" i="100"/>
  <c r="K9" i="100" s="1"/>
  <c r="I9" i="100"/>
  <c r="G9" i="100"/>
  <c r="D9" i="100"/>
  <c r="K8" i="100"/>
  <c r="J8" i="100"/>
  <c r="I8" i="100"/>
  <c r="G8" i="100"/>
  <c r="D8" i="100"/>
  <c r="J7" i="100"/>
  <c r="I7" i="100"/>
  <c r="G7" i="100"/>
  <c r="D7" i="100"/>
  <c r="K6" i="100"/>
  <c r="J6" i="100"/>
  <c r="I6" i="100"/>
  <c r="G6" i="100"/>
  <c r="D6" i="100"/>
  <c r="J5" i="100"/>
  <c r="K5" i="100" s="1"/>
  <c r="I5" i="100"/>
  <c r="G5" i="100"/>
  <c r="D5" i="100"/>
  <c r="J19" i="99"/>
  <c r="K19" i="99" s="1"/>
  <c r="F19" i="99"/>
  <c r="G19" i="99" s="1"/>
  <c r="E19" i="99"/>
  <c r="I19" i="99" s="1"/>
  <c r="D19" i="99"/>
  <c r="C19" i="99"/>
  <c r="B19" i="99"/>
  <c r="K18" i="99"/>
  <c r="J18" i="99"/>
  <c r="I18" i="99"/>
  <c r="G18" i="99"/>
  <c r="D18" i="99"/>
  <c r="K17" i="99"/>
  <c r="J17" i="99"/>
  <c r="I17" i="99"/>
  <c r="G17" i="99"/>
  <c r="D17" i="99"/>
  <c r="J16" i="99"/>
  <c r="K16" i="99" s="1"/>
  <c r="I16" i="99"/>
  <c r="G16" i="99"/>
  <c r="D16" i="99"/>
  <c r="J15" i="99"/>
  <c r="K15" i="99" s="1"/>
  <c r="I15" i="99"/>
  <c r="G15" i="99"/>
  <c r="D15" i="99"/>
  <c r="K14" i="99"/>
  <c r="J14" i="99"/>
  <c r="I14" i="99"/>
  <c r="G14" i="99"/>
  <c r="D14" i="99"/>
  <c r="K13" i="99"/>
  <c r="J13" i="99"/>
  <c r="I13" i="99"/>
  <c r="G13" i="99"/>
  <c r="D13" i="99"/>
  <c r="J12" i="99"/>
  <c r="K12" i="99" s="1"/>
  <c r="I12" i="99"/>
  <c r="G12" i="99"/>
  <c r="D12" i="99"/>
  <c r="J11" i="99"/>
  <c r="K11" i="99" s="1"/>
  <c r="I11" i="99"/>
  <c r="G11" i="99"/>
  <c r="D11" i="99"/>
  <c r="K10" i="99"/>
  <c r="J10" i="99"/>
  <c r="I10" i="99"/>
  <c r="G10" i="99"/>
  <c r="D10" i="99"/>
  <c r="K9" i="99"/>
  <c r="J9" i="99"/>
  <c r="I9" i="99"/>
  <c r="G9" i="99"/>
  <c r="D9" i="99"/>
  <c r="J8" i="99"/>
  <c r="K8" i="99" s="1"/>
  <c r="I8" i="99"/>
  <c r="G8" i="99"/>
  <c r="D8" i="99"/>
  <c r="J7" i="99"/>
  <c r="K7" i="99" s="1"/>
  <c r="I7" i="99"/>
  <c r="G7" i="99"/>
  <c r="D7" i="99"/>
  <c r="K6" i="99"/>
  <c r="J6" i="99"/>
  <c r="I6" i="99"/>
  <c r="G6" i="99"/>
  <c r="D6" i="99"/>
  <c r="K5" i="99"/>
  <c r="J5" i="99"/>
  <c r="I5" i="99"/>
  <c r="G5" i="99"/>
  <c r="D5" i="99"/>
  <c r="B15" i="98"/>
  <c r="D14" i="98"/>
  <c r="C14" i="98"/>
  <c r="B14" i="98"/>
  <c r="D10" i="98"/>
  <c r="C10" i="98"/>
  <c r="B10" i="98"/>
  <c r="C7" i="98"/>
  <c r="C15" i="98" s="1"/>
  <c r="D15" i="98" s="1"/>
  <c r="B7" i="98"/>
  <c r="C29" i="97"/>
  <c r="C28" i="97"/>
  <c r="B27" i="97"/>
  <c r="H56" i="96"/>
  <c r="G56" i="96"/>
  <c r="E56" i="96"/>
  <c r="C56" i="96"/>
  <c r="H55" i="96"/>
  <c r="G55" i="96"/>
  <c r="E55" i="96"/>
  <c r="C55" i="96"/>
  <c r="H54" i="96"/>
  <c r="G54" i="96"/>
  <c r="E54" i="96"/>
  <c r="C54" i="96"/>
  <c r="H53" i="96"/>
  <c r="G53" i="96"/>
  <c r="E53" i="96"/>
  <c r="C53" i="96"/>
  <c r="H52" i="96"/>
  <c r="G52" i="96"/>
  <c r="E52" i="96"/>
  <c r="C52" i="96"/>
  <c r="H51" i="96"/>
  <c r="G51" i="96"/>
  <c r="E51" i="96"/>
  <c r="C51" i="96"/>
  <c r="H50" i="96"/>
  <c r="G50" i="96"/>
  <c r="E50" i="96"/>
  <c r="C50" i="96"/>
  <c r="H49" i="96"/>
  <c r="G49" i="96"/>
  <c r="E49" i="96"/>
  <c r="C49" i="96"/>
  <c r="H48" i="96"/>
  <c r="G48" i="96"/>
  <c r="E48" i="96"/>
  <c r="C48" i="96"/>
  <c r="H47" i="96"/>
  <c r="G47" i="96"/>
  <c r="E47" i="96"/>
  <c r="C47" i="96"/>
  <c r="H46" i="96"/>
  <c r="G46" i="96"/>
  <c r="E46" i="96"/>
  <c r="C46" i="96"/>
  <c r="H45" i="96"/>
  <c r="G45" i="96"/>
  <c r="E45" i="96"/>
  <c r="C45" i="96"/>
  <c r="H43" i="96"/>
  <c r="G43" i="96"/>
  <c r="E43" i="96"/>
  <c r="C43" i="96"/>
  <c r="H42" i="96"/>
  <c r="G42" i="96"/>
  <c r="E42" i="96"/>
  <c r="C42" i="96"/>
  <c r="H41" i="96"/>
  <c r="G41" i="96"/>
  <c r="E41" i="96"/>
  <c r="C41" i="96"/>
  <c r="H40" i="96"/>
  <c r="G40" i="96"/>
  <c r="E40" i="96"/>
  <c r="C40" i="96"/>
  <c r="H39" i="96"/>
  <c r="G39" i="96"/>
  <c r="E39" i="96"/>
  <c r="C39" i="96"/>
  <c r="H38" i="96"/>
  <c r="G38" i="96"/>
  <c r="E38" i="96"/>
  <c r="C38" i="96"/>
  <c r="H37" i="96"/>
  <c r="G37" i="96"/>
  <c r="E37" i="96"/>
  <c r="C37" i="96"/>
  <c r="H36" i="96"/>
  <c r="G36" i="96"/>
  <c r="E36" i="96"/>
  <c r="C36" i="96"/>
  <c r="H35" i="96"/>
  <c r="G35" i="96"/>
  <c r="E35" i="96"/>
  <c r="C35" i="96"/>
  <c r="H34" i="96"/>
  <c r="G34" i="96"/>
  <c r="E34" i="96"/>
  <c r="C34" i="96"/>
  <c r="H33" i="96"/>
  <c r="G33" i="96"/>
  <c r="E33" i="96"/>
  <c r="C33" i="96"/>
  <c r="H32" i="96"/>
  <c r="G32" i="96"/>
  <c r="E32" i="96"/>
  <c r="C32" i="96"/>
  <c r="H31" i="96"/>
  <c r="G31" i="96"/>
  <c r="E31" i="96"/>
  <c r="C31" i="96"/>
  <c r="H30" i="96"/>
  <c r="G30" i="96"/>
  <c r="E30" i="96"/>
  <c r="C30" i="96"/>
  <c r="H29" i="96"/>
  <c r="G29" i="96"/>
  <c r="E29" i="96"/>
  <c r="C29" i="96"/>
  <c r="H28" i="96"/>
  <c r="G28" i="96"/>
  <c r="E28" i="96"/>
  <c r="C28" i="96"/>
  <c r="H27" i="96"/>
  <c r="G27" i="96"/>
  <c r="E27" i="96"/>
  <c r="C27" i="96"/>
  <c r="H26" i="96"/>
  <c r="G26" i="96"/>
  <c r="E26" i="96"/>
  <c r="C26" i="96"/>
  <c r="H25" i="96"/>
  <c r="G25" i="96"/>
  <c r="E25" i="96"/>
  <c r="C25" i="96"/>
  <c r="H24" i="96"/>
  <c r="G24" i="96"/>
  <c r="E24" i="96"/>
  <c r="C24" i="96"/>
  <c r="H23" i="96"/>
  <c r="G23" i="96"/>
  <c r="E23" i="96"/>
  <c r="C23" i="96"/>
  <c r="H22" i="96"/>
  <c r="G22" i="96"/>
  <c r="E22" i="96"/>
  <c r="C22" i="96"/>
  <c r="H21" i="96"/>
  <c r="G21" i="96"/>
  <c r="E21" i="96"/>
  <c r="C21" i="96"/>
  <c r="H20" i="96"/>
  <c r="G20" i="96"/>
  <c r="E20" i="96"/>
  <c r="C20" i="96"/>
  <c r="H19" i="96"/>
  <c r="G19" i="96"/>
  <c r="E19" i="96"/>
  <c r="C19" i="96"/>
  <c r="H18" i="96"/>
  <c r="G18" i="96"/>
  <c r="E18" i="96"/>
  <c r="C18" i="96"/>
  <c r="H17" i="96"/>
  <c r="G17" i="96"/>
  <c r="E17" i="96"/>
  <c r="C17" i="96"/>
  <c r="H16" i="96"/>
  <c r="G16" i="96"/>
  <c r="E16" i="96"/>
  <c r="C16" i="96"/>
  <c r="H15" i="96"/>
  <c r="G15" i="96"/>
  <c r="E15" i="96"/>
  <c r="C15" i="96"/>
  <c r="H14" i="96"/>
  <c r="G14" i="96"/>
  <c r="E14" i="96"/>
  <c r="C14" i="96"/>
  <c r="H13" i="96"/>
  <c r="G13" i="96"/>
  <c r="E13" i="96"/>
  <c r="C13" i="96"/>
  <c r="H12" i="96"/>
  <c r="G12" i="96"/>
  <c r="E12" i="96"/>
  <c r="C12" i="96"/>
  <c r="H11" i="96"/>
  <c r="G11" i="96"/>
  <c r="E11" i="96"/>
  <c r="C11" i="96"/>
  <c r="H10" i="96"/>
  <c r="G10" i="96"/>
  <c r="E10" i="96"/>
  <c r="C10" i="96"/>
  <c r="H9" i="96"/>
  <c r="G9" i="96"/>
  <c r="E9" i="96"/>
  <c r="C9" i="96"/>
  <c r="H8" i="96"/>
  <c r="G8" i="96"/>
  <c r="E8" i="96"/>
  <c r="C8" i="96"/>
  <c r="H7" i="96"/>
  <c r="G7" i="96"/>
  <c r="E7" i="96"/>
  <c r="C7" i="96"/>
  <c r="H6" i="96"/>
  <c r="G6" i="96"/>
  <c r="E6" i="96"/>
  <c r="C6" i="96"/>
  <c r="H5" i="96"/>
  <c r="G5" i="96"/>
  <c r="E5" i="96"/>
  <c r="C5" i="96"/>
  <c r="H18" i="95"/>
  <c r="G18" i="95"/>
  <c r="E18" i="95"/>
  <c r="C18" i="95"/>
  <c r="H17" i="95"/>
  <c r="G17" i="95"/>
  <c r="E17" i="95"/>
  <c r="C17" i="95"/>
  <c r="H16" i="95"/>
  <c r="G16" i="95"/>
  <c r="E16" i="95"/>
  <c r="C16" i="95"/>
  <c r="H15" i="95"/>
  <c r="G15" i="95"/>
  <c r="E15" i="95"/>
  <c r="C15" i="95"/>
  <c r="H14" i="95"/>
  <c r="G14" i="95"/>
  <c r="E14" i="95"/>
  <c r="C14" i="95"/>
  <c r="H13" i="95"/>
  <c r="G13" i="95"/>
  <c r="E13" i="95"/>
  <c r="C13" i="95"/>
  <c r="H12" i="95"/>
  <c r="G12" i="95"/>
  <c r="E12" i="95"/>
  <c r="C12" i="95"/>
  <c r="H11" i="95"/>
  <c r="G11" i="95"/>
  <c r="E11" i="95"/>
  <c r="C11" i="95"/>
  <c r="H10" i="95"/>
  <c r="G10" i="95"/>
  <c r="E10" i="95"/>
  <c r="C10" i="95"/>
  <c r="H9" i="95"/>
  <c r="G9" i="95"/>
  <c r="E9" i="95"/>
  <c r="C9" i="95"/>
  <c r="H8" i="95"/>
  <c r="G8" i="95"/>
  <c r="E8" i="95"/>
  <c r="C8" i="95"/>
  <c r="H7" i="95"/>
  <c r="G7" i="95"/>
  <c r="E7" i="95"/>
  <c r="C7" i="95"/>
  <c r="H6" i="95"/>
  <c r="G6" i="95"/>
  <c r="E6" i="95"/>
  <c r="C6" i="95"/>
  <c r="H5" i="95"/>
  <c r="G5" i="95"/>
  <c r="E5" i="95"/>
  <c r="C5" i="95"/>
  <c r="H56" i="94"/>
  <c r="G56" i="94"/>
  <c r="E56" i="94"/>
  <c r="C56" i="94"/>
  <c r="H55" i="94"/>
  <c r="G55" i="94"/>
  <c r="E55" i="94"/>
  <c r="C55" i="94"/>
  <c r="H54" i="94"/>
  <c r="G54" i="94"/>
  <c r="E54" i="94"/>
  <c r="C54" i="94"/>
  <c r="H53" i="94"/>
  <c r="G53" i="94"/>
  <c r="E53" i="94"/>
  <c r="C53" i="94"/>
  <c r="H52" i="94"/>
  <c r="G52" i="94"/>
  <c r="E52" i="94"/>
  <c r="C52" i="94"/>
  <c r="H51" i="94"/>
  <c r="G51" i="94"/>
  <c r="E51" i="94"/>
  <c r="C51" i="94"/>
  <c r="G50" i="94"/>
  <c r="E50" i="94"/>
  <c r="G48" i="94"/>
  <c r="E48" i="94"/>
  <c r="C48" i="94"/>
  <c r="H47" i="94"/>
  <c r="G47" i="94"/>
  <c r="E47" i="94"/>
  <c r="C47" i="94"/>
  <c r="H46" i="94"/>
  <c r="G46" i="94"/>
  <c r="E46" i="94"/>
  <c r="C46" i="94"/>
  <c r="H45" i="94"/>
  <c r="G45" i="94"/>
  <c r="E45" i="94"/>
  <c r="C45" i="94"/>
  <c r="G43" i="94"/>
  <c r="E43" i="94"/>
  <c r="H42" i="94"/>
  <c r="G42" i="94"/>
  <c r="E42" i="94"/>
  <c r="C42" i="94"/>
  <c r="H41" i="94"/>
  <c r="G41" i="94"/>
  <c r="E41" i="94"/>
  <c r="C41" i="94"/>
  <c r="H40" i="94"/>
  <c r="G40" i="94"/>
  <c r="E40" i="94"/>
  <c r="C40" i="94"/>
  <c r="H39" i="94"/>
  <c r="G39" i="94"/>
  <c r="E39" i="94"/>
  <c r="C39" i="94"/>
  <c r="H38" i="94"/>
  <c r="G38" i="94"/>
  <c r="E38" i="94"/>
  <c r="C38" i="94"/>
  <c r="H37" i="94"/>
  <c r="G37" i="94"/>
  <c r="E37" i="94"/>
  <c r="C37" i="94"/>
  <c r="H36" i="94"/>
  <c r="G36" i="94"/>
  <c r="C36" i="94"/>
  <c r="H35" i="94"/>
  <c r="G35" i="94"/>
  <c r="E35" i="94"/>
  <c r="C35" i="94"/>
  <c r="H34" i="94"/>
  <c r="G34" i="94"/>
  <c r="E34" i="94"/>
  <c r="C34" i="94"/>
  <c r="H33" i="94"/>
  <c r="G33" i="94"/>
  <c r="E33" i="94"/>
  <c r="C33" i="94"/>
  <c r="H31" i="94"/>
  <c r="G31" i="94"/>
  <c r="E31" i="94"/>
  <c r="C31" i="94"/>
  <c r="H29" i="94"/>
  <c r="G29" i="94"/>
  <c r="E29" i="94"/>
  <c r="C29" i="94"/>
  <c r="H28" i="94"/>
  <c r="G28" i="94"/>
  <c r="E28" i="94"/>
  <c r="C28" i="94"/>
  <c r="H27" i="94"/>
  <c r="G27" i="94"/>
  <c r="E27" i="94"/>
  <c r="C27" i="94"/>
  <c r="H26" i="94"/>
  <c r="G26" i="94"/>
  <c r="E26" i="94"/>
  <c r="C26" i="94"/>
  <c r="H25" i="94"/>
  <c r="G25" i="94"/>
  <c r="E25" i="94"/>
  <c r="C25" i="94"/>
  <c r="H24" i="94"/>
  <c r="G24" i="94"/>
  <c r="E24" i="94"/>
  <c r="C24" i="94"/>
  <c r="H23" i="94"/>
  <c r="G23" i="94"/>
  <c r="E23" i="94"/>
  <c r="C23" i="94"/>
  <c r="H22" i="94"/>
  <c r="G22" i="94"/>
  <c r="E22" i="94"/>
  <c r="C22" i="94"/>
  <c r="H21" i="94"/>
  <c r="G21" i="94"/>
  <c r="E21" i="94"/>
  <c r="C21" i="94"/>
  <c r="G20" i="94"/>
  <c r="E20" i="94"/>
  <c r="G19" i="94"/>
  <c r="E19" i="94"/>
  <c r="H17" i="94"/>
  <c r="G17" i="94"/>
  <c r="E17" i="94"/>
  <c r="C17" i="94"/>
  <c r="H16" i="94"/>
  <c r="G16" i="94"/>
  <c r="E16" i="94"/>
  <c r="C16" i="94"/>
  <c r="H15" i="94"/>
  <c r="G15" i="94"/>
  <c r="E15" i="94"/>
  <c r="C15" i="94"/>
  <c r="H14" i="94"/>
  <c r="G14" i="94"/>
  <c r="E14" i="94"/>
  <c r="C14" i="94"/>
  <c r="H13" i="94"/>
  <c r="G13" i="94"/>
  <c r="E13" i="94"/>
  <c r="C13" i="94"/>
  <c r="H12" i="94"/>
  <c r="G12" i="94"/>
  <c r="E12" i="94"/>
  <c r="C12" i="94"/>
  <c r="H11" i="94"/>
  <c r="G11" i="94"/>
  <c r="E11" i="94"/>
  <c r="C11" i="94"/>
  <c r="H10" i="94"/>
  <c r="G10" i="94"/>
  <c r="E10" i="94"/>
  <c r="C10" i="94"/>
  <c r="H9" i="94"/>
  <c r="G9" i="94"/>
  <c r="E9" i="94"/>
  <c r="C9" i="94"/>
  <c r="H8" i="94"/>
  <c r="G8" i="94"/>
  <c r="E8" i="94"/>
  <c r="C8" i="94"/>
  <c r="H7" i="94"/>
  <c r="G7" i="94"/>
  <c r="E7" i="94"/>
  <c r="C7" i="94"/>
  <c r="H6" i="94"/>
  <c r="G6" i="94"/>
  <c r="E6" i="94"/>
  <c r="C6" i="94"/>
  <c r="H5" i="94"/>
  <c r="G5" i="94"/>
  <c r="E5" i="94"/>
  <c r="C5" i="94"/>
  <c r="H56" i="93"/>
  <c r="G56" i="93"/>
  <c r="E56" i="93"/>
  <c r="C56" i="93"/>
  <c r="H55" i="93"/>
  <c r="G55" i="93"/>
  <c r="E55" i="93"/>
  <c r="C55" i="93"/>
  <c r="H54" i="93"/>
  <c r="G54" i="93"/>
  <c r="E54" i="93"/>
  <c r="C54" i="93"/>
  <c r="H53" i="93"/>
  <c r="G53" i="93"/>
  <c r="E53" i="93"/>
  <c r="C53" i="93"/>
  <c r="H52" i="93"/>
  <c r="G52" i="93"/>
  <c r="E52" i="93"/>
  <c r="C52" i="93"/>
  <c r="H51" i="93"/>
  <c r="G51" i="93"/>
  <c r="E51" i="93"/>
  <c r="C51" i="93"/>
  <c r="H50" i="93"/>
  <c r="G50" i="93"/>
  <c r="E50" i="93"/>
  <c r="C50" i="93"/>
  <c r="H49" i="93"/>
  <c r="G49" i="93"/>
  <c r="E49" i="93"/>
  <c r="C49" i="93"/>
  <c r="H48" i="93"/>
  <c r="G48" i="93"/>
  <c r="E48" i="93"/>
  <c r="C48" i="93"/>
  <c r="H47" i="93"/>
  <c r="G47" i="93"/>
  <c r="E47" i="93"/>
  <c r="C47" i="93"/>
  <c r="H46" i="93"/>
  <c r="G46" i="93"/>
  <c r="E46" i="93"/>
  <c r="C46" i="93"/>
  <c r="H45" i="93"/>
  <c r="G45" i="93"/>
  <c r="E45" i="93"/>
  <c r="C45" i="93"/>
  <c r="G44" i="93"/>
  <c r="E44" i="93"/>
  <c r="C44" i="93"/>
  <c r="H43" i="93"/>
  <c r="G43" i="93"/>
  <c r="E43" i="93"/>
  <c r="C43" i="93"/>
  <c r="H42" i="93"/>
  <c r="G42" i="93"/>
  <c r="E42" i="93"/>
  <c r="C42" i="93"/>
  <c r="H41" i="93"/>
  <c r="G41" i="93"/>
  <c r="E41" i="93"/>
  <c r="C41" i="93"/>
  <c r="H40" i="93"/>
  <c r="G40" i="93"/>
  <c r="E40" i="93"/>
  <c r="C40" i="93"/>
  <c r="H39" i="93"/>
  <c r="G39" i="93"/>
  <c r="E39" i="93"/>
  <c r="C39" i="93"/>
  <c r="H38" i="93"/>
  <c r="G38" i="93"/>
  <c r="E38" i="93"/>
  <c r="C38" i="93"/>
  <c r="H37" i="93"/>
  <c r="G37" i="93"/>
  <c r="E37" i="93"/>
  <c r="C37" i="93"/>
  <c r="H36" i="93"/>
  <c r="G36" i="93"/>
  <c r="E36" i="93"/>
  <c r="C36" i="93"/>
  <c r="G35" i="93"/>
  <c r="E35" i="93"/>
  <c r="C35" i="93"/>
  <c r="H34" i="93"/>
  <c r="G34" i="93"/>
  <c r="E34" i="93"/>
  <c r="C34" i="93"/>
  <c r="G33" i="93"/>
  <c r="E33" i="93"/>
  <c r="C33" i="93"/>
  <c r="H32" i="93"/>
  <c r="G32" i="93"/>
  <c r="E32" i="93"/>
  <c r="C32" i="93"/>
  <c r="H31" i="93"/>
  <c r="G31" i="93"/>
  <c r="E31" i="93"/>
  <c r="C31" i="93"/>
  <c r="H30" i="93"/>
  <c r="G30" i="93"/>
  <c r="E30" i="93"/>
  <c r="C30" i="93"/>
  <c r="H29" i="93"/>
  <c r="G29" i="93"/>
  <c r="E29" i="93"/>
  <c r="C29" i="93"/>
  <c r="H28" i="93"/>
  <c r="G28" i="93"/>
  <c r="E28" i="93"/>
  <c r="C28" i="93"/>
  <c r="H27" i="93"/>
  <c r="G27" i="93"/>
  <c r="E27" i="93"/>
  <c r="C27" i="93"/>
  <c r="H26" i="93"/>
  <c r="G26" i="93"/>
  <c r="E26" i="93"/>
  <c r="C26" i="93"/>
  <c r="H25" i="93"/>
  <c r="G25" i="93"/>
  <c r="E25" i="93"/>
  <c r="C25" i="93"/>
  <c r="H24" i="93"/>
  <c r="G24" i="93"/>
  <c r="E24" i="93"/>
  <c r="C24" i="93"/>
  <c r="H23" i="93"/>
  <c r="G23" i="93"/>
  <c r="E23" i="93"/>
  <c r="C23" i="93"/>
  <c r="H22" i="93"/>
  <c r="G22" i="93"/>
  <c r="E22" i="93"/>
  <c r="C22" i="93"/>
  <c r="H21" i="93"/>
  <c r="G21" i="93"/>
  <c r="E21" i="93"/>
  <c r="C21" i="93"/>
  <c r="H20" i="93"/>
  <c r="G20" i="93"/>
  <c r="E20" i="93"/>
  <c r="C20" i="93"/>
  <c r="H19" i="93"/>
  <c r="G19" i="93"/>
  <c r="E19" i="93"/>
  <c r="C19" i="93"/>
  <c r="H18" i="93"/>
  <c r="G18" i="93"/>
  <c r="E18" i="93"/>
  <c r="C18" i="93"/>
  <c r="H17" i="93"/>
  <c r="G17" i="93"/>
  <c r="E17" i="93"/>
  <c r="C17" i="93"/>
  <c r="H16" i="93"/>
  <c r="G16" i="93"/>
  <c r="E16" i="93"/>
  <c r="C16" i="93"/>
  <c r="H15" i="93"/>
  <c r="G15" i="93"/>
  <c r="E15" i="93"/>
  <c r="C15" i="93"/>
  <c r="H14" i="93"/>
  <c r="G14" i="93"/>
  <c r="E14" i="93"/>
  <c r="C14" i="93"/>
  <c r="H13" i="93"/>
  <c r="G13" i="93"/>
  <c r="E13" i="93"/>
  <c r="C13" i="93"/>
  <c r="H12" i="93"/>
  <c r="G12" i="93"/>
  <c r="E12" i="93"/>
  <c r="C12" i="93"/>
  <c r="H11" i="93"/>
  <c r="G11" i="93"/>
  <c r="E11" i="93"/>
  <c r="C11" i="93"/>
  <c r="H10" i="93"/>
  <c r="G10" i="93"/>
  <c r="E10" i="93"/>
  <c r="C10" i="93"/>
  <c r="H9" i="93"/>
  <c r="G9" i="93"/>
  <c r="E9" i="93"/>
  <c r="C9" i="93"/>
  <c r="H8" i="93"/>
  <c r="G8" i="93"/>
  <c r="E8" i="93"/>
  <c r="C8" i="93"/>
  <c r="H7" i="93"/>
  <c r="G7" i="93"/>
  <c r="E7" i="93"/>
  <c r="C7" i="93"/>
  <c r="H6" i="93"/>
  <c r="G6" i="93"/>
  <c r="E6" i="93"/>
  <c r="C6" i="93"/>
  <c r="H5" i="93"/>
  <c r="G5" i="93"/>
  <c r="E5" i="93"/>
  <c r="C5" i="93"/>
  <c r="L39" i="92"/>
  <c r="K39" i="92"/>
  <c r="K40" i="92" s="1"/>
  <c r="J39" i="92"/>
  <c r="I39" i="92"/>
  <c r="H39" i="92"/>
  <c r="G39" i="92"/>
  <c r="G40" i="92" s="1"/>
  <c r="F39" i="92"/>
  <c r="E39" i="92"/>
  <c r="D39" i="92"/>
  <c r="C39" i="92"/>
  <c r="C40" i="92" s="1"/>
  <c r="B39" i="92"/>
  <c r="L38" i="92"/>
  <c r="L37" i="92"/>
  <c r="F7" i="91"/>
  <c r="E7" i="91"/>
  <c r="F6" i="91"/>
  <c r="E6" i="91"/>
  <c r="F5" i="91"/>
  <c r="E5" i="91"/>
  <c r="F10" i="90"/>
  <c r="E10" i="90"/>
  <c r="C10" i="90"/>
  <c r="B10" i="90"/>
  <c r="F9" i="90"/>
  <c r="E9" i="90"/>
  <c r="E8" i="90"/>
  <c r="E7" i="90"/>
  <c r="F6" i="90"/>
  <c r="E6" i="90"/>
  <c r="F5" i="90"/>
  <c r="E5" i="90"/>
  <c r="E31" i="89"/>
  <c r="D31" i="89"/>
  <c r="B31" i="89"/>
  <c r="C31" i="89" s="1"/>
  <c r="C30" i="89"/>
  <c r="C29" i="89"/>
  <c r="C28" i="89"/>
  <c r="C27" i="89"/>
  <c r="C26" i="89"/>
  <c r="E17" i="88"/>
  <c r="E16" i="88"/>
  <c r="F15" i="88"/>
  <c r="E15" i="88"/>
  <c r="C15" i="88"/>
  <c r="B15" i="88"/>
  <c r="F14" i="88"/>
  <c r="E14" i="88"/>
  <c r="C13" i="88"/>
  <c r="E13" i="88" s="1"/>
  <c r="B13" i="88"/>
  <c r="F12" i="88"/>
  <c r="E12" i="88"/>
  <c r="F11" i="88"/>
  <c r="E11" i="88"/>
  <c r="C10" i="88"/>
  <c r="E10" i="88" s="1"/>
  <c r="B10" i="88"/>
  <c r="F9" i="88"/>
  <c r="E9" i="88"/>
  <c r="F8" i="88"/>
  <c r="E8" i="88"/>
  <c r="C7" i="88"/>
  <c r="E7" i="88" s="1"/>
  <c r="B7" i="88"/>
  <c r="B18" i="88" s="1"/>
  <c r="F6" i="88"/>
  <c r="E6" i="88"/>
  <c r="F5" i="88"/>
  <c r="E5" i="88"/>
  <c r="C46" i="87"/>
  <c r="B46" i="87"/>
  <c r="F28" i="86"/>
  <c r="E28" i="86"/>
  <c r="F27" i="86"/>
  <c r="E27" i="86"/>
  <c r="F26" i="86"/>
  <c r="E26" i="86"/>
  <c r="D7" i="85"/>
  <c r="H7" i="85" s="1"/>
  <c r="B7" i="85"/>
  <c r="C7" i="85" s="1"/>
  <c r="H6" i="85"/>
  <c r="G6" i="85"/>
  <c r="E6" i="85"/>
  <c r="H5" i="85"/>
  <c r="G5" i="85"/>
  <c r="E5" i="85"/>
  <c r="C5" i="85"/>
  <c r="D9" i="84"/>
  <c r="E9" i="84" s="1"/>
  <c r="B9" i="84"/>
  <c r="C9" i="84" s="1"/>
  <c r="H8" i="84"/>
  <c r="G8" i="84"/>
  <c r="C8" i="84"/>
  <c r="H7" i="84"/>
  <c r="G7" i="84"/>
  <c r="C7" i="84"/>
  <c r="H6" i="84"/>
  <c r="G6" i="84"/>
  <c r="C6" i="84"/>
  <c r="H5" i="84"/>
  <c r="G5" i="84"/>
  <c r="C5" i="84"/>
  <c r="F40" i="92" l="1"/>
  <c r="J40" i="92"/>
  <c r="D40" i="92"/>
  <c r="L40" i="92"/>
  <c r="E40" i="92"/>
  <c r="I40" i="92"/>
  <c r="H40" i="92"/>
  <c r="G9" i="84"/>
  <c r="F7" i="88"/>
  <c r="F10" i="88"/>
  <c r="F13" i="88"/>
  <c r="C18" i="88"/>
  <c r="E26" i="89"/>
  <c r="E27" i="89"/>
  <c r="E28" i="89"/>
  <c r="E29" i="89"/>
  <c r="E30" i="89"/>
  <c r="C27" i="97"/>
  <c r="C6" i="85"/>
  <c r="E5" i="84"/>
  <c r="E6" i="84"/>
  <c r="E7" i="84"/>
  <c r="E8" i="84"/>
  <c r="H9" i="84"/>
  <c r="E7" i="85"/>
  <c r="E18" i="88"/>
  <c r="G7" i="85"/>
  <c r="F18" i="88"/>
  <c r="D7" i="98"/>
  <c r="F8" i="53" l="1"/>
  <c r="E11" i="51"/>
  <c r="D11" i="51"/>
  <c r="C11" i="51"/>
  <c r="B11" i="51"/>
  <c r="B17" i="34" l="1"/>
  <c r="D8" i="73" l="1"/>
  <c r="D7" i="73"/>
  <c r="D6" i="73"/>
  <c r="D5" i="73"/>
  <c r="D4" i="73"/>
  <c r="D9" i="73" s="1"/>
  <c r="C9" i="73"/>
  <c r="B9" i="73"/>
  <c r="D32" i="44"/>
  <c r="C32" i="44"/>
  <c r="B32" i="44"/>
  <c r="D31" i="44"/>
  <c r="D30" i="44"/>
  <c r="E10" i="43"/>
  <c r="D10" i="43"/>
  <c r="H10" i="43"/>
  <c r="H9" i="43"/>
  <c r="H8" i="43"/>
  <c r="H7" i="43"/>
  <c r="D11" i="42"/>
  <c r="D10" i="42"/>
  <c r="D9" i="42"/>
  <c r="D8" i="42"/>
  <c r="D7" i="42"/>
  <c r="D6" i="42"/>
  <c r="D12" i="42" s="1"/>
  <c r="D5" i="42"/>
  <c r="C12" i="42"/>
  <c r="B12" i="42"/>
  <c r="C12" i="41"/>
  <c r="B12" i="41"/>
  <c r="D11" i="41"/>
  <c r="D10" i="41"/>
  <c r="D9" i="41"/>
  <c r="D8" i="41"/>
  <c r="D7" i="41"/>
  <c r="D6" i="41"/>
  <c r="D5" i="41"/>
  <c r="D12" i="41" l="1"/>
  <c r="C10" i="70"/>
  <c r="E10" i="70" s="1"/>
  <c r="E9" i="70"/>
  <c r="C7" i="70"/>
  <c r="C17" i="70"/>
  <c r="B35" i="37" l="1"/>
  <c r="C28" i="37" s="1"/>
  <c r="C34" i="37"/>
  <c r="C27" i="37"/>
  <c r="C29" i="37"/>
  <c r="C31" i="37"/>
  <c r="C32" i="37"/>
  <c r="C30" i="37"/>
  <c r="C35" i="37"/>
  <c r="H15" i="23"/>
  <c r="H14" i="23"/>
  <c r="H13" i="23"/>
  <c r="H12" i="23"/>
  <c r="H11" i="23"/>
  <c r="I11" i="23" s="1"/>
  <c r="H10" i="23"/>
  <c r="H9" i="23"/>
  <c r="H8" i="23"/>
  <c r="H7" i="23"/>
  <c r="I7" i="23" s="1"/>
  <c r="H6" i="23"/>
  <c r="H5" i="23"/>
  <c r="H4" i="23"/>
  <c r="H16" i="23" s="1"/>
  <c r="I16" i="23" s="1"/>
  <c r="E16" i="23"/>
  <c r="F13" i="23" s="1"/>
  <c r="B16" i="23"/>
  <c r="C15" i="23" s="1"/>
  <c r="I8" i="23" l="1"/>
  <c r="I5" i="23"/>
  <c r="I9" i="23"/>
  <c r="I13" i="23"/>
  <c r="I15" i="23"/>
  <c r="I12" i="23"/>
  <c r="I6" i="23"/>
  <c r="I10" i="23"/>
  <c r="I14" i="23"/>
  <c r="C4" i="23"/>
  <c r="C8" i="23"/>
  <c r="C12" i="23"/>
  <c r="C16" i="23"/>
  <c r="F6" i="23"/>
  <c r="F10" i="23"/>
  <c r="F14" i="23"/>
  <c r="I4" i="23"/>
  <c r="F7" i="23"/>
  <c r="F11" i="23"/>
  <c r="C5" i="23"/>
  <c r="C9" i="23"/>
  <c r="C13" i="23"/>
  <c r="F15" i="23"/>
  <c r="C6" i="23"/>
  <c r="C10" i="23"/>
  <c r="C14" i="23"/>
  <c r="F4" i="23"/>
  <c r="F8" i="23"/>
  <c r="F12" i="23"/>
  <c r="F16" i="23"/>
  <c r="C7" i="23"/>
  <c r="C11" i="23"/>
  <c r="F5" i="23"/>
  <c r="F9" i="23"/>
  <c r="C33" i="37"/>
  <c r="F13" i="66"/>
  <c r="E13" i="46" l="1"/>
  <c r="D13" i="46"/>
  <c r="E10" i="40"/>
  <c r="E12" i="40" s="1"/>
  <c r="E14" i="40" s="1"/>
  <c r="D10" i="40"/>
  <c r="D12" i="40" s="1"/>
  <c r="D14" i="40" s="1"/>
  <c r="E14" i="39"/>
  <c r="D14" i="39"/>
  <c r="E10" i="39"/>
  <c r="D10" i="39"/>
  <c r="E8" i="38"/>
  <c r="E10" i="38" s="1"/>
  <c r="D8" i="38"/>
  <c r="D10" i="38" s="1"/>
  <c r="B43" i="30"/>
  <c r="D17" i="39" l="1"/>
  <c r="E17" i="39"/>
  <c r="B33" i="77" l="1"/>
  <c r="B25" i="77"/>
  <c r="B17" i="77"/>
  <c r="B9" i="77"/>
  <c r="B13" i="60"/>
  <c r="B14" i="60"/>
  <c r="B5" i="59"/>
  <c r="D40" i="57"/>
  <c r="B19" i="48"/>
  <c r="C8" i="47"/>
  <c r="B8" i="47"/>
  <c r="C13" i="46"/>
  <c r="C15" i="46" s="1"/>
  <c r="B13" i="46"/>
  <c r="B15" i="46" s="1"/>
  <c r="C10" i="40"/>
  <c r="C12" i="40" s="1"/>
  <c r="C14" i="40" s="1"/>
  <c r="B10" i="40"/>
  <c r="B12" i="40" s="1"/>
  <c r="B14" i="40" s="1"/>
  <c r="C14" i="39"/>
  <c r="B14" i="39"/>
  <c r="C10" i="39"/>
  <c r="B10" i="39"/>
  <c r="C8" i="38"/>
  <c r="C10" i="38" s="1"/>
  <c r="B8" i="38"/>
  <c r="B10" i="38" s="1"/>
  <c r="C17" i="39" l="1"/>
  <c r="B17" i="39"/>
  <c r="C13" i="66"/>
  <c r="E13" i="66"/>
  <c r="D33" i="57" l="1"/>
  <c r="D34" i="57"/>
  <c r="D35" i="57"/>
  <c r="D36" i="57"/>
  <c r="D37" i="57"/>
  <c r="D38" i="57"/>
  <c r="D39" i="57"/>
  <c r="D32" i="57"/>
  <c r="F10" i="53"/>
  <c r="E10" i="53"/>
  <c r="B34" i="45" l="1"/>
  <c r="C33" i="77" l="1"/>
  <c r="E33" i="77" s="1"/>
  <c r="F32" i="77"/>
  <c r="E32" i="77"/>
  <c r="F31" i="77"/>
  <c r="E31" i="77"/>
  <c r="C25" i="77"/>
  <c r="F24" i="77"/>
  <c r="E24" i="77"/>
  <c r="F23" i="77"/>
  <c r="E23" i="77"/>
  <c r="C17" i="77"/>
  <c r="F16" i="77"/>
  <c r="E16" i="77"/>
  <c r="F15" i="77"/>
  <c r="E15" i="77"/>
  <c r="C9" i="77"/>
  <c r="F8" i="77"/>
  <c r="E8" i="77"/>
  <c r="E7" i="77"/>
  <c r="B7" i="74"/>
  <c r="C8" i="71"/>
  <c r="B8" i="71"/>
  <c r="D7" i="71"/>
  <c r="D6" i="71"/>
  <c r="D5" i="71"/>
  <c r="D4" i="71"/>
  <c r="F17" i="70"/>
  <c r="E17" i="70"/>
  <c r="F16" i="70"/>
  <c r="E16" i="70"/>
  <c r="E15" i="70"/>
  <c r="F14" i="70"/>
  <c r="E14" i="70"/>
  <c r="F13" i="70"/>
  <c r="E13" i="70"/>
  <c r="F12" i="70"/>
  <c r="E12" i="70"/>
  <c r="F7" i="70"/>
  <c r="E7" i="70"/>
  <c r="F6" i="70"/>
  <c r="E6" i="70"/>
  <c r="F5" i="70"/>
  <c r="E5" i="70"/>
  <c r="F5" i="69"/>
  <c r="E5" i="69"/>
  <c r="F5" i="68"/>
  <c r="E5" i="68"/>
  <c r="F12" i="66"/>
  <c r="E12" i="66"/>
  <c r="F11" i="66"/>
  <c r="C11" i="66" s="1"/>
  <c r="E11" i="66"/>
  <c r="F10" i="66"/>
  <c r="C10" i="66" s="1"/>
  <c r="E10" i="66"/>
  <c r="F9" i="66"/>
  <c r="C9" i="66" s="1"/>
  <c r="E9" i="66"/>
  <c r="F8" i="66"/>
  <c r="C8" i="66" s="1"/>
  <c r="E8" i="66"/>
  <c r="F7" i="66"/>
  <c r="C7" i="66" s="1"/>
  <c r="E7" i="66"/>
  <c r="F6" i="66"/>
  <c r="C6" i="66" s="1"/>
  <c r="E6" i="66"/>
  <c r="F5" i="66"/>
  <c r="C5" i="66"/>
  <c r="G15" i="60"/>
  <c r="F15" i="60"/>
  <c r="E15" i="60"/>
  <c r="D15" i="60"/>
  <c r="C15" i="60"/>
  <c r="B15" i="60"/>
  <c r="G14" i="60"/>
  <c r="F14" i="60"/>
  <c r="E14" i="60"/>
  <c r="D14" i="60"/>
  <c r="C14" i="60"/>
  <c r="G13" i="60"/>
  <c r="F13" i="60"/>
  <c r="E13" i="60"/>
  <c r="D13" i="60"/>
  <c r="F6" i="58"/>
  <c r="F10" i="59"/>
  <c r="E10" i="59"/>
  <c r="F9" i="59"/>
  <c r="E9" i="59"/>
  <c r="F8" i="59"/>
  <c r="E8" i="59"/>
  <c r="F7" i="59"/>
  <c r="E7" i="59"/>
  <c r="F6" i="59"/>
  <c r="E6" i="59"/>
  <c r="E6" i="58"/>
  <c r="E5" i="58"/>
  <c r="C12" i="66" l="1"/>
  <c r="G13" i="66"/>
  <c r="F9" i="77"/>
  <c r="F33" i="77"/>
  <c r="F25" i="77"/>
  <c r="F17" i="77"/>
  <c r="E9" i="77"/>
  <c r="E25" i="77"/>
  <c r="E17" i="77"/>
  <c r="D8" i="71"/>
  <c r="G6" i="66"/>
  <c r="G7" i="66"/>
  <c r="G8" i="66"/>
  <c r="G9" i="66"/>
  <c r="G10" i="66"/>
  <c r="G11" i="66"/>
  <c r="G12" i="66"/>
  <c r="E5" i="59"/>
  <c r="E8" i="53"/>
  <c r="F7" i="53"/>
  <c r="E7" i="53"/>
  <c r="F6" i="53"/>
  <c r="E6" i="53"/>
  <c r="F5" i="53"/>
  <c r="E5" i="53"/>
  <c r="H19" i="48"/>
  <c r="H18" i="48"/>
  <c r="G18" i="48"/>
  <c r="H17" i="48"/>
  <c r="G17" i="48"/>
  <c r="H16" i="48"/>
  <c r="G16" i="48"/>
  <c r="H15" i="48"/>
  <c r="G15" i="48"/>
  <c r="J13" i="48"/>
  <c r="I13" i="48"/>
  <c r="H13" i="48"/>
  <c r="G13" i="48"/>
  <c r="I12" i="48"/>
  <c r="G12" i="48"/>
  <c r="J11" i="48"/>
  <c r="I11" i="48"/>
  <c r="H11" i="48"/>
  <c r="G11" i="48"/>
  <c r="J9" i="48"/>
  <c r="I9" i="48"/>
  <c r="J8" i="48"/>
  <c r="I8" i="48"/>
  <c r="H8" i="48"/>
  <c r="G8" i="48"/>
  <c r="J7" i="48"/>
  <c r="I7" i="48"/>
  <c r="H7" i="48"/>
  <c r="G7" i="48"/>
  <c r="J6" i="48"/>
  <c r="I6" i="48"/>
  <c r="H6" i="48"/>
  <c r="G6" i="48"/>
  <c r="E8" i="47"/>
  <c r="D8" i="47"/>
  <c r="G8" i="47" s="1"/>
  <c r="J7" i="47"/>
  <c r="I7" i="47"/>
  <c r="H7" i="47"/>
  <c r="G7" i="47"/>
  <c r="J6" i="47"/>
  <c r="I6" i="47"/>
  <c r="H6" i="47"/>
  <c r="G6" i="47"/>
  <c r="D15" i="46"/>
  <c r="H15" i="46" s="1"/>
  <c r="J14" i="46"/>
  <c r="I14" i="46"/>
  <c r="H14" i="46"/>
  <c r="G14" i="46"/>
  <c r="E15" i="46"/>
  <c r="H13" i="46"/>
  <c r="J12" i="46"/>
  <c r="I12" i="46"/>
  <c r="H12" i="46"/>
  <c r="G12" i="46"/>
  <c r="J11" i="46"/>
  <c r="I11" i="46"/>
  <c r="H11" i="46"/>
  <c r="G11" i="46"/>
  <c r="J10" i="46"/>
  <c r="I10" i="46"/>
  <c r="H10" i="46"/>
  <c r="G10" i="46"/>
  <c r="J9" i="46"/>
  <c r="I9" i="46"/>
  <c r="H9" i="46"/>
  <c r="G9" i="46"/>
  <c r="J8" i="46"/>
  <c r="I8" i="46"/>
  <c r="H8" i="46"/>
  <c r="G8" i="46"/>
  <c r="J7" i="46"/>
  <c r="I7" i="46"/>
  <c r="H7" i="46"/>
  <c r="G7" i="46"/>
  <c r="J6" i="46"/>
  <c r="I6" i="46"/>
  <c r="H6" i="46"/>
  <c r="G6" i="46"/>
  <c r="J10" i="43"/>
  <c r="I10" i="43"/>
  <c r="G10" i="43"/>
  <c r="I9" i="43"/>
  <c r="G9" i="43"/>
  <c r="I8" i="43"/>
  <c r="G8" i="43"/>
  <c r="J7" i="43"/>
  <c r="I7" i="43"/>
  <c r="G7" i="43"/>
  <c r="J6" i="43"/>
  <c r="I6" i="43"/>
  <c r="H6" i="43"/>
  <c r="G6" i="43"/>
  <c r="J13" i="40"/>
  <c r="I13" i="40"/>
  <c r="H13" i="40"/>
  <c r="G13" i="40"/>
  <c r="J11" i="40"/>
  <c r="I11" i="40"/>
  <c r="H11" i="40"/>
  <c r="G11" i="40"/>
  <c r="J9" i="40"/>
  <c r="I9" i="40"/>
  <c r="H9" i="40"/>
  <c r="G9" i="40"/>
  <c r="J8" i="40"/>
  <c r="I8" i="40"/>
  <c r="H8" i="40"/>
  <c r="G8" i="40"/>
  <c r="J7" i="40"/>
  <c r="I7" i="40"/>
  <c r="H7" i="40"/>
  <c r="G7" i="40"/>
  <c r="J6" i="40"/>
  <c r="I6" i="40"/>
  <c r="H6" i="40"/>
  <c r="G6" i="40"/>
  <c r="J16" i="39"/>
  <c r="I16" i="39"/>
  <c r="H16" i="39"/>
  <c r="G16" i="39"/>
  <c r="J14" i="39"/>
  <c r="H14" i="39"/>
  <c r="J13" i="39"/>
  <c r="I13" i="39"/>
  <c r="H13" i="39"/>
  <c r="G13" i="39"/>
  <c r="J12" i="39"/>
  <c r="I12" i="39"/>
  <c r="H12" i="39"/>
  <c r="G12" i="39"/>
  <c r="I10" i="39"/>
  <c r="H10" i="39"/>
  <c r="J9" i="39"/>
  <c r="I9" i="39"/>
  <c r="H9" i="39"/>
  <c r="G9" i="39"/>
  <c r="J8" i="39"/>
  <c r="I8" i="39"/>
  <c r="H8" i="39"/>
  <c r="G8" i="39"/>
  <c r="J7" i="39"/>
  <c r="I7" i="39"/>
  <c r="H7" i="39"/>
  <c r="G7" i="39"/>
  <c r="J9" i="38"/>
  <c r="I9" i="38"/>
  <c r="H9" i="38"/>
  <c r="G9" i="38"/>
  <c r="H8" i="38"/>
  <c r="J7" i="38"/>
  <c r="I7" i="38"/>
  <c r="H7" i="38"/>
  <c r="G7" i="38"/>
  <c r="J6" i="38"/>
  <c r="I6" i="38"/>
  <c r="H6" i="38"/>
  <c r="G6" i="38"/>
  <c r="H8" i="47" l="1"/>
  <c r="I8" i="47"/>
  <c r="I13" i="46"/>
  <c r="I10" i="40"/>
  <c r="I14" i="39"/>
  <c r="I17" i="39"/>
  <c r="I8" i="38"/>
  <c r="G19" i="48"/>
  <c r="J8" i="47"/>
  <c r="J15" i="46"/>
  <c r="I15" i="46"/>
  <c r="G13" i="46"/>
  <c r="G15" i="46"/>
  <c r="J13" i="46"/>
  <c r="H12" i="40"/>
  <c r="G12" i="40"/>
  <c r="J10" i="40"/>
  <c r="G10" i="40"/>
  <c r="H10" i="40"/>
  <c r="J17" i="39"/>
  <c r="G10" i="39"/>
  <c r="G14" i="39"/>
  <c r="J10" i="39"/>
  <c r="J10" i="38"/>
  <c r="I10" i="38"/>
  <c r="G8" i="38"/>
  <c r="J8" i="38"/>
  <c r="F6" i="1"/>
  <c r="E6" i="1"/>
  <c r="E5" i="1"/>
  <c r="I12" i="40" l="1"/>
  <c r="J12" i="40"/>
  <c r="H14" i="40"/>
  <c r="G14" i="40"/>
  <c r="H17" i="39"/>
  <c r="G17" i="39"/>
  <c r="H10" i="38"/>
  <c r="G10" i="38"/>
  <c r="I14" i="40" l="1"/>
  <c r="J14" i="40"/>
</calcChain>
</file>

<file path=xl/sharedStrings.xml><?xml version="1.0" encoding="utf-8"?>
<sst xmlns="http://schemas.openxmlformats.org/spreadsheetml/2006/main" count="1260" uniqueCount="708">
  <si>
    <t>Porcentaje</t>
  </si>
  <si>
    <t>Año</t>
  </si>
  <si>
    <t xml:space="preserve"> </t>
  </si>
  <si>
    <t>Nº denuncias TRAMITADAS</t>
  </si>
  <si>
    <t xml:space="preserve">   </t>
  </si>
  <si>
    <t>Internet</t>
  </si>
  <si>
    <t>Total</t>
  </si>
  <si>
    <t>Liquidación</t>
  </si>
  <si>
    <t>Autoliquidación</t>
  </si>
  <si>
    <t>-</t>
  </si>
  <si>
    <t>BBVA</t>
  </si>
  <si>
    <t>INTIASA</t>
  </si>
  <si>
    <t>Banco Popular</t>
  </si>
  <si>
    <t>Caja España</t>
  </si>
  <si>
    <t>Caja Rural de Navarra</t>
  </si>
  <si>
    <t>Ibercaja</t>
  </si>
  <si>
    <t>Kutxabank</t>
  </si>
  <si>
    <t>La Caixa</t>
  </si>
  <si>
    <t>Laboral Kutxa</t>
  </si>
  <si>
    <t>Mutuavenir Pamplona</t>
  </si>
  <si>
    <t>Banco Santander</t>
  </si>
  <si>
    <t>Targobank</t>
  </si>
  <si>
    <t>Barañain</t>
  </si>
  <si>
    <t>Tafalla</t>
  </si>
  <si>
    <r>
      <t xml:space="preserve">2016
</t>
    </r>
    <r>
      <rPr>
        <sz val="8"/>
        <rFont val="Arial"/>
        <family val="2"/>
      </rPr>
      <t>%</t>
    </r>
  </si>
  <si>
    <t>Variación 2017/2016</t>
  </si>
  <si>
    <r>
      <t xml:space="preserve">2017
</t>
    </r>
    <r>
      <rPr>
        <sz val="8"/>
        <rFont val="Arial"/>
        <family val="2"/>
      </rPr>
      <t>%</t>
    </r>
  </si>
  <si>
    <t>H70</t>
  </si>
  <si>
    <t>O4</t>
  </si>
  <si>
    <t>F50</t>
  </si>
  <si>
    <t xml:space="preserve"> F69</t>
  </si>
  <si>
    <t>F65</t>
  </si>
  <si>
    <t>130/717</t>
  </si>
  <si>
    <t xml:space="preserve">1. taula. Zerga-bilketa likidoa eta zerga-kontrolerako jardueren emaitzak
</t>
  </si>
  <si>
    <r>
      <t xml:space="preserve">Zenbatekoa
</t>
    </r>
    <r>
      <rPr>
        <sz val="8"/>
        <rFont val="Arial"/>
        <family val="2"/>
      </rPr>
      <t>Mila euro</t>
    </r>
  </si>
  <si>
    <t>Zenbatekoa
Mila euro</t>
  </si>
  <si>
    <t>2017/2016 aldakuntza</t>
  </si>
  <si>
    <t xml:space="preserve">Zerga-bilketa likidoa </t>
  </si>
  <si>
    <t>Zerga-kontrolerako jarduketetan bildutako dirua</t>
  </si>
  <si>
    <t>3. taula. Gastuaren banaketa, kapituluka</t>
  </si>
  <si>
    <t>Guztizkoaren
portzentajea</t>
  </si>
  <si>
    <t>Aldakuntza tasa</t>
  </si>
  <si>
    <t>Langileen gastuak</t>
  </si>
  <si>
    <t>Ondasun eta zerbitzuetako gastu arruntak</t>
  </si>
  <si>
    <t>Finantza-gastuak</t>
  </si>
  <si>
    <t>Inbertsio errealak</t>
  </si>
  <si>
    <t>GUZTIRA</t>
  </si>
  <si>
    <t>4. taula. Nafarroako Zerga Ogasuneko langileen banaketa, generoaren arabera. Kopurua eta portzentajea</t>
  </si>
  <si>
    <t>Kopurua</t>
  </si>
  <si>
    <t>Guztizkoaren portzentajea</t>
  </si>
  <si>
    <t>Portzentajea</t>
  </si>
  <si>
    <t>Emakumeak</t>
  </si>
  <si>
    <t>Gizonak</t>
  </si>
  <si>
    <t>NZOko LANGILEAK GUZTIRA</t>
  </si>
  <si>
    <t>5. grafikoa. Nafarroako Foru Ogasuneko langileen batez besteko adina</t>
  </si>
  <si>
    <t>Langileak guztira</t>
  </si>
  <si>
    <t>Balio absolutua</t>
  </si>
  <si>
    <t>6. grafikoa. Nafarroako Foru Ogasuneko langileen banaketa, zerbitzuka</t>
  </si>
  <si>
    <t>ZERBITZUA</t>
  </si>
  <si>
    <t>Zuzendaritza</t>
  </si>
  <si>
    <t>Zerga-analisia</t>
  </si>
  <si>
    <t>Administrazioa</t>
  </si>
  <si>
    <t>Zergadunari Laguntza eta Argibideak</t>
  </si>
  <si>
    <t>Hitzarmen Ekonomikoa eta Finantza Plangintza</t>
  </si>
  <si>
    <t>Arauen Garapen eta Aholkularitza Juridikoa</t>
  </si>
  <si>
    <t>PFEZaren eta Ondarearen gaineko Zergaren Kudeaketa</t>
  </si>
  <si>
    <t>Zerga Kudeaketa</t>
  </si>
  <si>
    <t>Tributu Ikuskapena</t>
  </si>
  <si>
    <t>Diru-bilketa</t>
  </si>
  <si>
    <t>Lur Ondasunen eta Ondarearen gaineko Zergak</t>
  </si>
  <si>
    <t>Tributuen arloko Informazio Sistemak</t>
  </si>
  <si>
    <t>NZOeko LANGILEAK GUZTIRA</t>
  </si>
  <si>
    <t>7. taula. NZOko langileen banaketa, talde eta mailaka</t>
  </si>
  <si>
    <t>Ogasuneko teknikaria</t>
  </si>
  <si>
    <t>Beste A maila batzuk</t>
  </si>
  <si>
    <t>A maila</t>
  </si>
  <si>
    <t>Ogasuneko kudeatzaile eta ikertzaile laguntzailea</t>
  </si>
  <si>
    <t>Beste B maila batzuk</t>
  </si>
  <si>
    <t>B maila</t>
  </si>
  <si>
    <t>Administraria</t>
  </si>
  <si>
    <t>Zerga-eragileak eta ofizial administrariak</t>
  </si>
  <si>
    <t>C maila</t>
  </si>
  <si>
    <t>D maila</t>
  </si>
  <si>
    <t>E maila</t>
  </si>
  <si>
    <t>Mendekoa</t>
  </si>
  <si>
    <t>Administrari laguntzailea</t>
  </si>
  <si>
    <t>NFOko langileak guztira</t>
  </si>
  <si>
    <t>Beste A maila batzuk: aplikazioen analista; arkitektoa; agronomia-ingeniaria; ekonomiako administrazio publikoko teknikaria; arlo juridikoko administrazio publikoko teknikaria; goi-mailako tituluduna (FD)</t>
  </si>
  <si>
    <t>8. grafikoa. Nafarroako Zerga Ogasuneko langileen egoera. Behin-behinekotasuna</t>
  </si>
  <si>
    <t>Buruzagitzak</t>
  </si>
  <si>
    <t>Kontratatuak</t>
  </si>
  <si>
    <t>Prestakuntza</t>
  </si>
  <si>
    <t>Beste batzuk</t>
  </si>
  <si>
    <t>Titularrak</t>
  </si>
  <si>
    <t>9. taula. Nafarroako Zerga Ogasuneko langileen banaketa bulegoka</t>
  </si>
  <si>
    <t>Egoitza nagusia</t>
  </si>
  <si>
    <t>Iruñeko lurralde-bulegoak</t>
  </si>
  <si>
    <t>Lizarrako lurralde-bulegoa</t>
  </si>
  <si>
    <t>Tafallako lurralde-bulegoa</t>
  </si>
  <si>
    <t>Tuterako lurralde-bulegoa</t>
  </si>
  <si>
    <t>NZOko langileak guztira</t>
  </si>
  <si>
    <t>10. taula. Zerga-bilketa. Osagaiak</t>
  </si>
  <si>
    <t>Aldakuntza-tasa</t>
  </si>
  <si>
    <t>Diru-bilketa osoa</t>
  </si>
  <si>
    <t>Itzulketak</t>
  </si>
  <si>
    <t>Diru-bilketa likidoa</t>
  </si>
  <si>
    <t>11. grafikoa. Zerga-bilketaren denbora-bilakaera</t>
  </si>
  <si>
    <t>Diru-bilketa guztira</t>
  </si>
  <si>
    <t>Urteko aldakuntzaren tasa</t>
  </si>
  <si>
    <t>12. taula. Diru-bilketa guztira. Zerga-figuren araberako xehetasuna</t>
  </si>
  <si>
    <t>Guztirakoaren %</t>
  </si>
  <si>
    <t>Laneko atxikipenak</t>
  </si>
  <si>
    <t>Kapitalaren atxikipenak</t>
  </si>
  <si>
    <t>Zatikapenak</t>
  </si>
  <si>
    <t>Kuota diferentziala</t>
  </si>
  <si>
    <t>PFEZ guztira</t>
  </si>
  <si>
    <t>Konturako ordainketa</t>
  </si>
  <si>
    <t>Sozietateen gaineko Zerga guztira</t>
  </si>
  <si>
    <t>Ez-egoiliarren errentaren gaineko zerga</t>
  </si>
  <si>
    <t>Oinordetzen eta dohaintzen gaineko zerga</t>
  </si>
  <si>
    <t>Ondarearen gaineko zerga</t>
  </si>
  <si>
    <t>Kreditu-entitateen gordailuen gaineko zerga</t>
  </si>
  <si>
    <t>Sarien eta loterien gaineko karga</t>
  </si>
  <si>
    <t>Balioa handitzearen gaineko karga. Sozietateen aktiboak</t>
  </si>
  <si>
    <t>Merkatalgune handien gaineko zerga</t>
  </si>
  <si>
    <t>Energia elektrikoa ekoiztearen balioaren gaineko zerga</t>
  </si>
  <si>
    <t>ZERGA ZUZENAK GUZTIRA</t>
  </si>
  <si>
    <t>BEZaren diru-bilketa zuzena</t>
  </si>
  <si>
    <t>Alkoholen gaineko zerga berezia</t>
  </si>
  <si>
    <t>Garagarodaren gaineko zerga berezia</t>
  </si>
  <si>
    <t>Tarteko produktuen zerga berezia</t>
  </si>
  <si>
    <t>Garraiobideen gaineko zerga berezia</t>
  </si>
  <si>
    <t>Hidrokarburoen gaineko zerga berezia</t>
  </si>
  <si>
    <t>Elektrizitatearen gaineko zerga berezia</t>
  </si>
  <si>
    <t>Tabako-laboreen gaineko zerga berezia</t>
  </si>
  <si>
    <t>Zerga berezien zeharkako diru-bilketa guztira</t>
  </si>
  <si>
    <t>BEZaren dokuntza fiskala</t>
  </si>
  <si>
    <t>Alkoholen eta tarteko produktuen doikuntza fiskala</t>
  </si>
  <si>
    <t>Garagardoaren doikuntza fiskala</t>
  </si>
  <si>
    <t>Hidrokarburoen doikuntza fiskala</t>
  </si>
  <si>
    <t>Tabako-laboren doikuntza fiskala</t>
  </si>
  <si>
    <t>Zerga-doikuntzak guztira</t>
  </si>
  <si>
    <t>Ondare-eskualdaketen gaineko zerga</t>
  </si>
  <si>
    <t>Egintza juridiko dokumentatuen gaineko zerga</t>
  </si>
  <si>
    <t>Aseguru-primen gaineko zerga</t>
  </si>
  <si>
    <t>Hidrokarburoen txikizkako salmenten gaineko zerga</t>
  </si>
  <si>
    <t>Joko-jardueren gaineko zerga</t>
  </si>
  <si>
    <t>Gas fluoratuen gaineko zerga</t>
  </si>
  <si>
    <t>Desagertutako zergak</t>
  </si>
  <si>
    <t>ZEHARKAKO ZERGAK GUZTIRA</t>
  </si>
  <si>
    <t>ZERGAK GUZTIRA</t>
  </si>
  <si>
    <t>Jokoaren gaineko tasak</t>
  </si>
  <si>
    <t>Meatzeen azaleraren kanona</t>
  </si>
  <si>
    <t xml:space="preserve"> Telefónicaren kanona</t>
  </si>
  <si>
    <t>Jokorako kartoien salmenta</t>
  </si>
  <si>
    <t>Zehapen fiskalak</t>
  </si>
  <si>
    <t>Geroratze-interesak</t>
  </si>
  <si>
    <t>Premiamendu-gainordainak</t>
  </si>
  <si>
    <t>Beste diru-sarrera batzuk</t>
  </si>
  <si>
    <t>TASAK ETA BESTELAKOAK GUZTIRA</t>
  </si>
  <si>
    <t>TRIBUTUAK ETA BESTELAKOAK GUZTIRA</t>
  </si>
  <si>
    <t>13. taula. Itzulketen zerga-bilketa. Zerga-figuren araberako xehetasuna</t>
  </si>
  <si>
    <t>Guztizkoaren %</t>
  </si>
  <si>
    <t>ZEHARKAKO ZERGAK GUZTIR</t>
  </si>
  <si>
    <t>Berandutze-interesak</t>
  </si>
  <si>
    <t>TRIBUTUAK ETA ZERGAK GUZTIRA</t>
  </si>
  <si>
    <t xml:space="preserve">2017/2016 aldakuntza </t>
  </si>
  <si>
    <t>14. taula. Zerga-bilketa likidoa. Zerga-figuren araberako laburpena</t>
  </si>
  <si>
    <t>PFEZ</t>
  </si>
  <si>
    <t>Sozietateen gaineko zerga</t>
  </si>
  <si>
    <t>Gainerako zeharkako zergak</t>
  </si>
  <si>
    <t>BEZ</t>
  </si>
  <si>
    <t>Zerga bereziak</t>
  </si>
  <si>
    <t>Ondare Eskualdaketak eta Egintza Juridiko Dokumentatuak</t>
  </si>
  <si>
    <t>15. taula. Zerga-bilketa likidoa. Zerga-figuren araberako xehetasuna</t>
  </si>
  <si>
    <t>Alkakuntza-tasa</t>
  </si>
  <si>
    <t>BEZaren diru-bilketa zuzen</t>
  </si>
  <si>
    <t>ZUZENEKO ZERGAK GUZTIRA</t>
  </si>
  <si>
    <t>ZERGAK GUZT</t>
  </si>
  <si>
    <t>16. grafikoa. Zerga-bilketa likidoa. Kudeaketa zuzena/doikuntza fiskala portzentajea</t>
  </si>
  <si>
    <t>Kudeaketa zuzenaren bidezko bilketa</t>
  </si>
  <si>
    <t>Doikuntza fiskalak</t>
  </si>
  <si>
    <t>17. taula. Zerga-bilketa. Araudi-aldaketen eraginengatiko doikuntzak</t>
  </si>
  <si>
    <t>IRPF 2015eko PFEZaren kuota diferentziala</t>
  </si>
  <si>
    <t>2015eko ondarearen gaineko zerga</t>
  </si>
  <si>
    <t>Sozietateen gaineko Zergaren kuota diferentziala 2015 (kuota positiboak)</t>
  </si>
  <si>
    <t>Eragin negatiboa</t>
  </si>
  <si>
    <t>Eragin positiboa</t>
  </si>
  <si>
    <t>Saldoa guztira</t>
  </si>
  <si>
    <t>Erreforma guztira 2015</t>
  </si>
  <si>
    <t>18. taula. Zorren bilakaera eta egoera, zor-tarteen arabera</t>
  </si>
  <si>
    <t>ZOR-TARTEAK</t>
  </si>
  <si>
    <r>
      <t xml:space="preserve">Zordunak
</t>
    </r>
    <r>
      <rPr>
        <sz val="8"/>
        <rFont val="Arial"/>
        <family val="2"/>
      </rPr>
      <t>Kopurua</t>
    </r>
  </si>
  <si>
    <t>Guztizko zorraren %</t>
  </si>
  <si>
    <t>600.000 euro baino gehiago</t>
  </si>
  <si>
    <t>300.000 eta 600.000 euro artean</t>
  </si>
  <si>
    <t>150.000 eta 300.000 euro artean</t>
  </si>
  <si>
    <t>90.000 eta 150.000 euro artean</t>
  </si>
  <si>
    <t>60.000 eta 90.000 euro artean</t>
  </si>
  <si>
    <t>30.000 eta 60.000 euro artean</t>
  </si>
  <si>
    <t>6.000 eta 30.000 euro artean</t>
  </si>
  <si>
    <t>1.200 eta 6.000 euro artean</t>
  </si>
  <si>
    <t>600 eta 1.200 euro artean</t>
  </si>
  <si>
    <t>300 eta 600 euro artean</t>
  </si>
  <si>
    <t>120 eta 300 euro artean</t>
  </si>
  <si>
    <t>60 eta 120 euro artean</t>
  </si>
  <si>
    <t>30 eta 60 euro artean</t>
  </si>
  <si>
    <t>30 euro baino gutxiago</t>
  </si>
  <si>
    <t>Daten arteko aldakuntza</t>
  </si>
  <si>
    <r>
      <rPr>
        <b/>
        <sz val="9"/>
        <rFont val="Arial"/>
        <family val="2"/>
      </rPr>
      <t>Zordunak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Kopurua</t>
    </r>
  </si>
  <si>
    <t>19. taula. Zorren bilakaera eta egoera, IFZren inizialaren arabera</t>
  </si>
  <si>
    <t>A-SOZIETATE ANONIMOAK</t>
  </si>
  <si>
    <t>B-SOZIETATE MUGATUAK</t>
  </si>
  <si>
    <t>C-SOZIETATE KOLEKTIBOAK</t>
  </si>
  <si>
    <t>E-ONDASUN-ERKIDEGOAK</t>
  </si>
  <si>
    <t>F-SOZIETATE KOOPERATIBOAK</t>
  </si>
  <si>
    <t>G-ELKARTEAK ETA BESTELAKOAK</t>
  </si>
  <si>
    <t>H-JABEKIDEAK</t>
  </si>
  <si>
    <t>J-EZEZAGUNA</t>
  </si>
  <si>
    <t>K-TXIKIAK</t>
  </si>
  <si>
    <t>L-EZEZAGUNA</t>
  </si>
  <si>
    <t>M-EZEZAGUNA</t>
  </si>
  <si>
    <t>N-EZEZAGUNA</t>
  </si>
  <si>
    <t>P-TOKIKO KORPORAZIOAK</t>
  </si>
  <si>
    <t>R-EZEZAGUNA</t>
  </si>
  <si>
    <t>U-EZEZAGUNA</t>
  </si>
  <si>
    <t>V-EZEZAGUNA</t>
  </si>
  <si>
    <t>W-EZEZAGUNA</t>
  </si>
  <si>
    <t>X-EZEZAGUNA</t>
  </si>
  <si>
    <t>Y-EZEZAGUNA</t>
  </si>
  <si>
    <t>GAINERAKOAK</t>
  </si>
  <si>
    <t>2016/31/12</t>
  </si>
  <si>
    <t>2017/12/31</t>
  </si>
  <si>
    <t>2016/12/31</t>
  </si>
  <si>
    <t>20. grafikoa. Administrazio-arretaren moten grafikoa</t>
  </si>
  <si>
    <t>Ziurtagiriak/ez-betetzeak/errekerimenduak ematea</t>
  </si>
  <si>
    <t>Oinordetzen, Ondare Eskualdaketen eta Egintza Juridiko Dokumentatuen gaineko Zergen autolikidazioak biltzea eta horiei buruzko informazioa ematea</t>
  </si>
  <si>
    <t>Diru-bilketa arrunta eta exekutiboa</t>
  </si>
  <si>
    <t>PFEZari buruzko kontsulta orokorrak (proposamenak, PINak, itzulketak, likidazioak)</t>
  </si>
  <si>
    <t>Datu-baseak (IFZ, altak, bajak, aldaketak)</t>
  </si>
  <si>
    <t>Zergei, epeei eta abarri buruzko informazioa</t>
  </si>
  <si>
    <t>Sinadura digitalarekin loturiko gaiak</t>
  </si>
  <si>
    <t>Matrikulazio-zergaren autolikidazioak</t>
  </si>
  <si>
    <t>Beste kontzeptu batzuk</t>
  </si>
  <si>
    <t>21. grafikoa. Aurrez aurreko administrazio-arreta. Artatutako pertsonen denbora-bilakaera</t>
  </si>
  <si>
    <t>Urtea</t>
  </si>
  <si>
    <t>Artatutako pertsonak</t>
  </si>
  <si>
    <t>22. grafikoa. Zerga-teknikariaren aurrez aurreko arreta. Artatutako pertsonen denbora-bilakaera</t>
  </si>
  <si>
    <t>23. taula. Aurrez aurreko arretak kontzeptuen arabera</t>
  </si>
  <si>
    <t>Zerga/Kontzeptua</t>
  </si>
  <si>
    <t>Leihatilako aurrez aurreko arreta kop.</t>
  </si>
  <si>
    <t>Leihatilako arreta guztien %</t>
  </si>
  <si>
    <t>Aldez aurreko hitzordua
Entitate laguntzaileen unitateak</t>
  </si>
  <si>
    <t>Hitzordu guztien %</t>
  </si>
  <si>
    <t>Arreten kop. Guztira</t>
  </si>
  <si>
    <t xml:space="preserve">PFEZ eta ondarea </t>
  </si>
  <si>
    <t>Sozietateak</t>
  </si>
  <si>
    <t>Ez-egoiliarren errenta</t>
  </si>
  <si>
    <t>Ondare-eskualdaketak eta egintza juridiko dokumentatuak</t>
  </si>
  <si>
    <t>Oinordetzak eta dohaintzak</t>
  </si>
  <si>
    <t>Bereziak</t>
  </si>
  <si>
    <t>Ez-betetz./Errek./Ziurt.</t>
  </si>
  <si>
    <t>Erroldak/Entitateen errolda/IFZ</t>
  </si>
  <si>
    <t>Informazio-ereduak</t>
  </si>
  <si>
    <t>Guztira</t>
  </si>
  <si>
    <t>24. grafikoa. Jasotako deien denbora-bilakaera</t>
  </si>
  <si>
    <t>Jasotako deiak</t>
  </si>
  <si>
    <t>25. grafikoa. Egunero artatutako telefono-deien denbora-bilakaera</t>
  </si>
  <si>
    <t>Egunero artatutako deiak</t>
  </si>
  <si>
    <t>Unitatea</t>
  </si>
  <si>
    <t>Bideratutako deien kop.</t>
  </si>
  <si>
    <t>Eguneko batezbestekoa</t>
  </si>
  <si>
    <t>Artatutakoen %</t>
  </si>
  <si>
    <t>Artatu gabeen %</t>
  </si>
  <si>
    <t>PFEZ eta ondarea</t>
  </si>
  <si>
    <t>Oinordetzak eta ondare-eskualdaketak (e-mail)</t>
  </si>
  <si>
    <t>Zerga bereziak  (e-mail)</t>
  </si>
  <si>
    <t>Sozietateen gaineko Zerga  (*)</t>
  </si>
  <si>
    <t xml:space="preserve">Sozietateen gaineko Zerga (e-mail) </t>
  </si>
  <si>
    <t xml:space="preserve">Enpresa handiak  (e-mail) </t>
  </si>
  <si>
    <t>Errenta eta Ondarearen kanpaina (**)</t>
  </si>
  <si>
    <t>Errentarako hitzorduak (kanpainatik kanpo)</t>
  </si>
  <si>
    <t>(**) PFEZaren eta Ondarearen kanpaina (apirila, maiatza eta ekaina)</t>
  </si>
  <si>
    <t xml:space="preserve">(**) Sozietateen epea (uztailaren 11tik 26ra). Epe horretan ezin da erabili posta elektronikoaren sistema; deiak bakarrik transferitzen dira zuzenean. </t>
  </si>
  <si>
    <t xml:space="preserve">27. grafikoa. Aurrez aurreko eta telefono bidezko arretaren banaketa hilabeteka </t>
  </si>
  <si>
    <t>Hilabetea</t>
  </si>
  <si>
    <t>Aurrez aurreko arreta</t>
  </si>
  <si>
    <t>Telefono bidezko arreta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</si>
  <si>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</si>
  <si>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</si>
  <si>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</si>
  <si>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</si>
  <si>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</si>
  <si>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</si>
  <si>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</si>
  <si>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</si>
  <si>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</si>
  <si>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</si>
  <si>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</si>
  <si>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</si>
  <si>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28. grafikoa. Posta elektroniko bidezko bilakaera</t>
  </si>
  <si>
    <t>Jasotako mezuak</t>
  </si>
  <si>
    <t>29. grafikoa. Laguntzaileen postontziaren bidezko arreta</t>
  </si>
  <si>
    <t>Arreta-kop.</t>
  </si>
  <si>
    <t xml:space="preserve">30. grafikoa. Erregistratutako dokumentuak, helmugako unitatearen arabera </t>
  </si>
  <si>
    <t>Diru-bilketa Zerbitzua</t>
  </si>
  <si>
    <t>Errentaren eta Ondarearen gaineko Zergak Kudeatzeko Zerbitzua</t>
  </si>
  <si>
    <t>Zerga Kudeaketa Zerbitzua</t>
  </si>
  <si>
    <t>Zergadunari Laguntza eta Argibideak Emateko Zerbitzua</t>
  </si>
  <si>
    <t>Lur Ondasunen eta Ondare Zergen Zerbitzua</t>
  </si>
  <si>
    <t>Nafarroako Zerga Ogasuneko beste unitate batzuk</t>
  </si>
  <si>
    <t>Ogasuneko eta Finantza Politikako Departamentuko beste unitate batzuk</t>
  </si>
  <si>
    <t>Beste departamentu batzuk</t>
  </si>
  <si>
    <t>31. grafikoa. Erregistratutako dokumentuen denbora-bilakaera</t>
  </si>
  <si>
    <t>Jasotako dokumentuak</t>
  </si>
  <si>
    <t>Beste sail batzuetarako dokumentuak</t>
  </si>
  <si>
    <t>32. taula. Web atariko direktorio ikusienak. Sarrera kopurua</t>
  </si>
  <si>
    <t>Direktorio ikusienak</t>
  </si>
  <si>
    <t>Sarrera kop.</t>
  </si>
  <si>
    <t>Ogasunaren orrialde nagusia</t>
  </si>
  <si>
    <t xml:space="preserve">Inprimakien sorgailua </t>
  </si>
  <si>
    <t>Zerga-araudia</t>
  </si>
  <si>
    <t>Galdera ohikoenak</t>
  </si>
  <si>
    <t>Laguntza-programak</t>
  </si>
  <si>
    <t>Laguntza-eskuliburuak</t>
  </si>
  <si>
    <t>Enpresariak eta profesionalak</t>
  </si>
  <si>
    <t>Herritarrak</t>
  </si>
  <si>
    <t>Zergadunaren egutegia</t>
  </si>
  <si>
    <t>Ogasunaren egitura organikoa: zerbitzuak</t>
  </si>
  <si>
    <t>33. taula. Emandako ziurtagiri motak</t>
  </si>
  <si>
    <t>Eredua</t>
  </si>
  <si>
    <t>Itzultzeke dauden saldoak</t>
  </si>
  <si>
    <t>Egoitza fiskala Espainian</t>
  </si>
  <si>
    <t>PFEZaren zerga- eta likidazio-oinarriak</t>
  </si>
  <si>
    <t>Konturako atxikipenak (190 eredua)</t>
  </si>
  <si>
    <t>BEZeko subjektu pasiboaren izaera</t>
  </si>
  <si>
    <t>BEZean tributatzeko erregimena</t>
  </si>
  <si>
    <t>Ohiko etxebizitzaren kenkaria</t>
  </si>
  <si>
    <t>Ekonomia Jardueren gaineko Zerga (EJZ)</t>
  </si>
  <si>
    <r>
      <t xml:space="preserve">Ekonomia Jardueren gaineko Zerga (EJZ) </t>
    </r>
    <r>
      <rPr>
        <sz val="10"/>
        <rFont val="Arial"/>
        <family val="2"/>
      </rPr>
      <t>- historia-</t>
    </r>
  </si>
  <si>
    <r>
      <t>Zerga-betebeharren jakinaren gainean egotea (</t>
    </r>
    <r>
      <rPr>
        <sz val="10"/>
        <rFont val="Arial"/>
        <family val="2"/>
      </rPr>
      <t>kontratistak)</t>
    </r>
  </si>
  <si>
    <t>Zerga-betebeharren jakinaren gainean ez egotea (*)</t>
  </si>
  <si>
    <t>Zerga-betebeharren jakinaren gainean egotea</t>
  </si>
  <si>
    <t>(*) Eskatzaileak baldintzak ez betetzeagatik ukatu diren "jakinaren gainean egotearen" ziurtagirien kopurua adierazten du</t>
  </si>
  <si>
    <t>34. grafikoa. Aitorpenen aurkezpen telematikoaren bilakaera</t>
  </si>
  <si>
    <t>Erkidego barneko eragiketak laburtzekoak</t>
  </si>
  <si>
    <t>Informaziokoak</t>
  </si>
  <si>
    <t xml:space="preserve">Sozietateak </t>
  </si>
  <si>
    <t>Kontzeptua</t>
  </si>
  <si>
    <t>Telematikoen portzentajea</t>
  </si>
  <si>
    <t>Urteko aldakuntzaren %</t>
  </si>
  <si>
    <t>Etxebizitza-sustatzaileek jasotako zenbatekoak</t>
  </si>
  <si>
    <r>
      <t xml:space="preserve">Laneko atxikipenen eta atxikipen profesionalen urteko aitorpena </t>
    </r>
    <r>
      <rPr>
        <sz val="10"/>
        <rFont val="Arial"/>
        <family val="2"/>
      </rPr>
      <t>(*)</t>
    </r>
  </si>
  <si>
    <t>Hirugarrenenko eragiketak</t>
  </si>
  <si>
    <t>Ezohiko BEZa</t>
  </si>
  <si>
    <t>Aldizkako BEZa</t>
  </si>
  <si>
    <t>Aukerak eta ukoak</t>
  </si>
  <si>
    <t>PFEZaren zatikatzeak</t>
  </si>
  <si>
    <t>Errentamenduen atxikipenen urteko aitorpena</t>
  </si>
  <si>
    <t>Kapitalaren atxikipenen urteko aitorpena</t>
  </si>
  <si>
    <t>Dohaintzen urteko aitorpena</t>
  </si>
  <si>
    <t xml:space="preserve">36. grafikoa. Autozerbitzu-terminalerako sarrerak, kontzeptuen arabera </t>
  </si>
  <si>
    <t>Ziurtagiriak ematea</t>
  </si>
  <si>
    <t>PFEZren aitorpenen kopiak eskuratzea</t>
  </si>
  <si>
    <t>Errenta-kanpainareko hitzordua eskatzea</t>
  </si>
  <si>
    <t>Beste aitorpen batzuen kopiak inprimatzea</t>
  </si>
  <si>
    <t>Datu fiskalak eskuratzea</t>
  </si>
  <si>
    <t>PINa etxera bidaltzea</t>
  </si>
  <si>
    <t>Partzela-zedulak eskuratzea</t>
  </si>
  <si>
    <t>37. taula. Zerga-kontrolerako jardueraren emaitzak. Jarduketen kopurua eta zenbatekoa</t>
  </si>
  <si>
    <t>Jarduketa kop.</t>
  </si>
  <si>
    <t>Zenbatekoa</t>
  </si>
  <si>
    <t>Zerga-kontrolaren emaitza zuzenak</t>
  </si>
  <si>
    <t>Zerga-kontrolaren eragindako emaitzak</t>
  </si>
  <si>
    <t>Zuzenen eta eragindakoen batura</t>
  </si>
  <si>
    <t>Beste jarduketa batzuk. Egoitza fiskala eta zifra erlatiboa</t>
  </si>
  <si>
    <t>Emaitza guztira</t>
  </si>
  <si>
    <t>38. taula. Zerga-kontrolerako jarduketaren emaitzak arloen arabera. Jarduketen kopurua eta zenbatekoa</t>
  </si>
  <si>
    <t>Ikuskapena</t>
  </si>
  <si>
    <t>Ikuskapenaren emaitzak guztira</t>
  </si>
  <si>
    <t>Kudeaketa</t>
  </si>
  <si>
    <t>Kudeaketaren emaitzak guztira</t>
  </si>
  <si>
    <t>Diru-bilketaren emaitzak guztira</t>
  </si>
  <si>
    <t>39. taula. Ikuskapen-arloko zerga-kontrolerako jarduketaren emaitzak guztira. Jarduketen kopurua eta zenbatekoa</t>
  </si>
  <si>
    <t>Aktak</t>
  </si>
  <si>
    <t>Zehapen-espedienteak</t>
  </si>
  <si>
    <t>Delituaren erantzukizun zibila</t>
  </si>
  <si>
    <t xml:space="preserve">Kreditu fiskalak kentzea </t>
  </si>
  <si>
    <t>Beste jarduketa batzuk. Helbide fiskala eta zifra erlatiboa (*)</t>
  </si>
  <si>
    <t>(*)  Zenbatekoan sartuta dago Zerga Kudeaketako Zerbitzuaren Enpresa Handien Atalak eginiko egiaztatzeko eskaerei eta zifra erlatiboen beste zuzenketa batzuei dagokien emaitza</t>
  </si>
  <si>
    <t>Jarduketen kop.</t>
  </si>
  <si>
    <t>40. taula. Ikuskaritza Zerbitzuak zergak kontrolatzeko eginiko jardueraren emaitzak guztira. Akten zenbatekoa, zergaren eta izapidetzearen arabera</t>
  </si>
  <si>
    <t>Zerga</t>
  </si>
  <si>
    <t>Adostasuna</t>
  </si>
  <si>
    <t>Desadostasuna</t>
  </si>
  <si>
    <r>
      <t xml:space="preserve">Zenbatekoa guztira
</t>
    </r>
    <r>
      <rPr>
        <sz val="8"/>
        <rFont val="Arial"/>
        <family val="2"/>
      </rPr>
      <t>Mila euro</t>
    </r>
  </si>
  <si>
    <t>Ondarea</t>
  </si>
  <si>
    <t>Errentamenduen atxikipena</t>
  </si>
  <si>
    <t>Kapitalaren atxikipena</t>
  </si>
  <si>
    <t>Laneko atxikipena</t>
  </si>
  <si>
    <t>Aktak guztira</t>
  </si>
  <si>
    <t>41. taula. Ikuskaritza Zerbitzuak zergak kontrolatzeko eginiko jarduketaren emaitzak guztira. Zehapen-espedienteen zenbateakoa, zergaren eta izapideen arabera</t>
  </si>
  <si>
    <t>Zehapen-espedienteak guztira</t>
  </si>
  <si>
    <t>42. taula. Ikuskaritza Zerbitzuak zergak kontrolatzeko eginiko jardueraren emaitzak guztira. Beste jarduketa batzuk: egoitza fiskala eta zifra erlatiboa. Jarduketen kopurua eta zenbatekoa</t>
  </si>
  <si>
    <t>Egoitza-aldaketak</t>
  </si>
  <si>
    <t>Akta bakarrak</t>
  </si>
  <si>
    <t>Zifra erlatiboak egiaztatzeko eskaerak</t>
  </si>
  <si>
    <t>Zifra erlatiboaren beste zuzenketa batzuk</t>
  </si>
  <si>
    <t>Web bidezko salaketak</t>
  </si>
  <si>
    <t>Beste bide batzuen bidezko salaketak</t>
  </si>
  <si>
    <t>Salaketak guztira</t>
  </si>
  <si>
    <t>Izapidetuak</t>
  </si>
  <si>
    <t>Azterketa-fasean</t>
  </si>
  <si>
    <t>Guztira aurkeztutakoak</t>
  </si>
  <si>
    <t>44. grafikoa.  Izapidetutako salaketak, izapidetze motaren arabera</t>
  </si>
  <si>
    <t>Artxibatuak</t>
  </si>
  <si>
    <t>Ikuskapen-planaren azterketa eta balorazioa</t>
  </si>
  <si>
    <t>Beste atal batzuetara bidalitakoak</t>
  </si>
  <si>
    <t>Beste erakunde batzuetara bidalitakoak</t>
  </si>
  <si>
    <t>2017an AURKEZTUTAKO SALAKETAK GUZTIRA</t>
  </si>
  <si>
    <t>45. taula. Kudeaketa Zerbitzuak zergak kontrolatzeko eginiko jardueraren emaitzak guztira. Jarduketen kopurua eta zenbatekoa</t>
  </si>
  <si>
    <t>BEZ (kuota eta interesak)</t>
  </si>
  <si>
    <t>PFEZ (kuota eta interesak)</t>
  </si>
  <si>
    <t>Sozietateen gaineko Zerga (kuota eta interesak)</t>
  </si>
  <si>
    <t>Gainerako zergak (kuota eta interesak)</t>
  </si>
  <si>
    <t>Zehapenak</t>
  </si>
  <si>
    <t>Garaiz kanpoko gainordainak</t>
  </si>
  <si>
    <t>Errekerimenduak</t>
  </si>
  <si>
    <t xml:space="preserve">46. taula. Kudeaketa Zerbitzuak zergak kontrolatzeko eginiko jardueraren emaitzak guztira. Jarduketen kopurua eta zenbatekoa </t>
  </si>
  <si>
    <t>Pertsona juridikoak</t>
  </si>
  <si>
    <t>Nortasun juridikorik gabeko entitateak</t>
  </si>
  <si>
    <t>Bideratutako erantzukizunak (abiarazitako esp.)</t>
  </si>
  <si>
    <t>Bideratutako erantzukizunak (kobrantzak)</t>
  </si>
  <si>
    <t>Higiezinak</t>
  </si>
  <si>
    <t>Higigarriak</t>
  </si>
  <si>
    <t>Egindako enkateak eta kobratutako zenbatekoak</t>
  </si>
  <si>
    <t>Banku-kontuak</t>
  </si>
  <si>
    <t>Soldatak</t>
  </si>
  <si>
    <t>Kredituak</t>
  </si>
  <si>
    <t>Enbargo-eginbideen kopurua</t>
  </si>
  <si>
    <t>2017/2016 aldakuntzak</t>
  </si>
  <si>
    <t>48. grafikoa. Bidalitako PFEZaren autolikidazio-proposamenen kopuruaren denbora-bilakaera</t>
  </si>
  <si>
    <t>Aurrekontu-urtea</t>
  </si>
  <si>
    <t>Bidalitako proposamenak</t>
  </si>
  <si>
    <t>49. grafikoa. Onartutako eta baliogabetutako PFEZaren autolikidazio-proposamenen kopuruaren denbora-bilakaera</t>
  </si>
  <si>
    <t>Onartutako proposamenak</t>
  </si>
  <si>
    <t>Baliogabetutako proposamenak</t>
  </si>
  <si>
    <t xml:space="preserve">50. grafikoa. Aurkeztutako PFEZren aitorpenen kopuruaren bilakaera. Aurkezteko moduen arabera
</t>
  </si>
  <si>
    <t>Entitate laguntzaileak</t>
  </si>
  <si>
    <t>Eskuzkoak</t>
  </si>
  <si>
    <t>Proposamenak</t>
  </si>
  <si>
    <t>51. taula. PFEZaren kanpainarako bulegoetako aurretiko hitzorduen kopurua. Hitzordua hartzeko moduaren arabera</t>
  </si>
  <si>
    <t>Bulegoa</t>
  </si>
  <si>
    <t>Telefonoa</t>
  </si>
  <si>
    <t>Burlata</t>
  </si>
  <si>
    <t>Lizarra</t>
  </si>
  <si>
    <t>Iruñea</t>
  </si>
  <si>
    <t>Tutera</t>
  </si>
  <si>
    <t>2017a guztira (2016ko kanpaina)</t>
  </si>
  <si>
    <t>2015a guztira (2014ko kanpaina)</t>
  </si>
  <si>
    <t>2014a guztira (2013ko kanpaina)</t>
  </si>
  <si>
    <t>2013a guztira (2012ko kanpaina)</t>
  </si>
  <si>
    <t>Doneztebe</t>
  </si>
  <si>
    <t xml:space="preserve">52. taula. Interneteko bulego birtuala. Zerbitzu erabilienetara sartu ziren pertsonen kopurua
</t>
  </si>
  <si>
    <t>Erabilitako zerbitzuak</t>
  </si>
  <si>
    <t>2016. urtea 
(2015eko kanpaina)</t>
  </si>
  <si>
    <t>2017. urtea
(2016ko kanpaina)</t>
  </si>
  <si>
    <t xml:space="preserve">Aitorpena berrinprimatzea </t>
  </si>
  <si>
    <t xml:space="preserve">Datu fiskalen kontsulta </t>
  </si>
  <si>
    <t>"Aitorpena egin" programa</t>
  </si>
  <si>
    <t>Propuesta daukan ikusteko kontsulta (PINik gabe)</t>
  </si>
  <si>
    <t>Webgunera sartu ziren pertsona desberdinak</t>
  </si>
  <si>
    <t xml:space="preserve">53. grafikoa. Interneteko bulego birtuala. Aplikazioetarako sarreren denbora-bilakaera
</t>
  </si>
  <si>
    <t>Aplikazioetarako sarrera kop.</t>
  </si>
  <si>
    <t xml:space="preserve">54. taula. PFEZaren kanpaina zifretan. Saldoa. Aitorpenen kopurua eta zenbateko positibo eta negatiboa
</t>
  </si>
  <si>
    <r>
      <t xml:space="preserve">2016
</t>
    </r>
    <r>
      <rPr>
        <sz val="8"/>
        <rFont val="Arial"/>
        <family val="2"/>
      </rPr>
      <t>Kopurua</t>
    </r>
  </si>
  <si>
    <r>
      <t xml:space="preserve">2017
</t>
    </r>
    <r>
      <rPr>
        <sz val="8"/>
        <rFont val="Arial"/>
        <family val="2"/>
      </rPr>
      <t>Kopurua</t>
    </r>
  </si>
  <si>
    <t>Aurkeztutako PFEZren aitorpenak</t>
  </si>
  <si>
    <t>Aitorpenen kopurua</t>
  </si>
  <si>
    <t>PFEZren aitortzaileak</t>
  </si>
  <si>
    <t>Ordaindu edo itzultzeko saldoa duten aitorpenen proportzioa</t>
  </si>
  <si>
    <t xml:space="preserve">Itzuli beharreko emaitza duten aitorpenak </t>
  </si>
  <si>
    <t xml:space="preserve">Ordaindu beharreko emaitza duten aitorpenak </t>
  </si>
  <si>
    <t xml:space="preserve">Saldo ekonomikoa, guztizko zenbateko positibo eta negatiboa </t>
  </si>
  <si>
    <r>
      <t xml:space="preserve">2016
</t>
    </r>
    <r>
      <rPr>
        <sz val="8"/>
        <rFont val="Arial"/>
        <family val="2"/>
      </rPr>
      <t>Zenbatekoak (mila €)</t>
    </r>
  </si>
  <si>
    <r>
      <t xml:space="preserve">2017
</t>
    </r>
    <r>
      <rPr>
        <sz val="8"/>
        <rFont val="Arial"/>
        <family val="2"/>
      </rPr>
      <t>Zenbatekoak (mila €)</t>
    </r>
  </si>
  <si>
    <t>Diru-sarrerak</t>
  </si>
  <si>
    <t>Kanpainaren saldoa</t>
  </si>
  <si>
    <r>
      <t>“Itzuli beharreko” batezbestekoa</t>
    </r>
    <r>
      <rPr>
        <sz val="9"/>
        <rFont val="Arial"/>
        <family val="2"/>
      </rPr>
      <t xml:space="preserve"> (euro)</t>
    </r>
  </si>
  <si>
    <r>
      <t>“Ordaindu beharreko” batezbestekoa</t>
    </r>
    <r>
      <rPr>
        <sz val="9"/>
        <rFont val="Arial"/>
        <family val="2"/>
      </rPr>
      <t xml:space="preserve"> (euro)</t>
    </r>
  </si>
  <si>
    <t>Kanpainaren itxierako datuak</t>
  </si>
  <si>
    <t xml:space="preserve">55. grafikoa. PFEZaren aitorpen positibo eta negatiboen kopuruaren denbora-bilakaera
</t>
  </si>
  <si>
    <t>"Itzuli beharreko" aitorpenen kop.</t>
  </si>
  <si>
    <t>"Ordaindu beharreko" aitorpenen kop.</t>
  </si>
  <si>
    <t xml:space="preserve">56. grafikoa. Saldo ekonomikoaren denbora-bilakaera. PFEZren zenbateko positiboa eta negatiboa
</t>
  </si>
  <si>
    <t>Ordaindu beharreko zenbatekoar</t>
  </si>
  <si>
    <t>Itzuli beharreko zenbatekoa</t>
  </si>
  <si>
    <t>57. taula. Ondarearen gaineko Zergaren kanpaina zifretan. Aitorpenen kopurua eta saldo ekonomikoa</t>
  </si>
  <si>
    <t xml:space="preserve">2016/2015 aldakuntza </t>
  </si>
  <si>
    <t>Ondarea (2016)</t>
  </si>
  <si>
    <t>Ondarea (2015)</t>
  </si>
  <si>
    <t>Aitorpenen kop.</t>
  </si>
  <si>
    <r>
      <t>Sartu beharreko kuota</t>
    </r>
    <r>
      <rPr>
        <sz val="9"/>
        <rFont val="Arial"/>
        <family val="2"/>
      </rPr>
      <t xml:space="preserve"> (mila €)</t>
    </r>
  </si>
  <si>
    <t>58. taula. PFEZaren eta Ondarearen gaineko Zergako laguntza-jarduketen emaitza, kanpainatik kanpo. Jarduketen kopurua</t>
  </si>
  <si>
    <t>Ogasunean egindako aitorpenak</t>
  </si>
  <si>
    <t>kanpaina</t>
  </si>
  <si>
    <t xml:space="preserve">              aurreko urteak</t>
  </si>
  <si>
    <t xml:space="preserve">Aurrez aurreko kontsulta teknikoak </t>
  </si>
  <si>
    <t xml:space="preserve">Aurrez aurreko administrazio-arloko kontsultak </t>
  </si>
  <si>
    <t>Telefono bidezko kontsultak</t>
  </si>
  <si>
    <t xml:space="preserve">59. taula. Izapidetutako BEZaren itzulketak. Egindako eskaerak eta eskatutako eta itzulitako zenbatekoak
</t>
  </si>
  <si>
    <t>Eskaera kop.</t>
  </si>
  <si>
    <r>
      <t xml:space="preserve">Eskatutako zenbatekoa
</t>
    </r>
    <r>
      <rPr>
        <sz val="8"/>
        <rFont val="Arial"/>
        <family val="2"/>
      </rPr>
      <t>Mila euro</t>
    </r>
  </si>
  <si>
    <r>
      <t xml:space="preserve">Itzulitako zenbatekoa
</t>
    </r>
    <r>
      <rPr>
        <sz val="8"/>
        <rFont val="Arial"/>
        <family val="2"/>
      </rPr>
      <t>Mila euro</t>
    </r>
  </si>
  <si>
    <t>Urteko BEZaren itzulketak</t>
  </si>
  <si>
    <t>Hileko BEZaren itzulketak</t>
  </si>
  <si>
    <t>2017/2016 ALDAKUNTZA</t>
  </si>
  <si>
    <t>Eskatutako zenbatekoa</t>
  </si>
  <si>
    <t>Itzulitako zenbatekoa</t>
  </si>
  <si>
    <t xml:space="preserve">60. grafikoa.Nafarroako guztizko katastro-balioaren denbora-bilakaera. Partzelen kopurua. Unitateen kopurua. Katastro-balioa milioi eurotan </t>
  </si>
  <si>
    <t>Partzela kop.</t>
  </si>
  <si>
    <t>Unitate kop.</t>
  </si>
  <si>
    <t>Katastro-balioa</t>
  </si>
  <si>
    <t>61. grafikoa. Tasatutako higieizinen kopuruaren denbora-bilakaera</t>
  </si>
  <si>
    <t>Tasatutako higiezin kop.</t>
  </si>
  <si>
    <t>62. grafikoa. Onartutako balorazio-txostenen kopuruaren denbora-bilakaera</t>
  </si>
  <si>
    <t>Onartutako txosten kop.</t>
  </si>
  <si>
    <t>63. grafikoa. Nafarroako Desjabetze Epaimahaian alta emandako espedienteen kopuruaren denbora-bilakaera</t>
  </si>
  <si>
    <t>Expediente kopurua</t>
  </si>
  <si>
    <t>64 grafikoa. Lur-ondasuneko aurrez aurreko arretan kopuruaren denbora-bilakaera</t>
  </si>
  <si>
    <t>Eskaeraren urtea</t>
  </si>
  <si>
    <t>Aurrez aurreko arreta kop.</t>
  </si>
  <si>
    <t>65. grafikoa. Emandako partzela-zedulen kopuruaren denbora-bilakaera. Izapidetzeko bitartekoaren arabera</t>
  </si>
  <si>
    <t>Bulegoan emandakoak</t>
  </si>
  <si>
    <t>Internet bidez emandakoak</t>
  </si>
  <si>
    <t>66. taula. Oinordetzen eta Dohaintzen gaineko Zergaren likidazioen kopuruaren bilakaera. Likidazio/autolikidazioen arabera</t>
  </si>
  <si>
    <t>Urteko aldakuntza-tasa</t>
  </si>
  <si>
    <t>Likidazioak</t>
  </si>
  <si>
    <t>Autolikidazioak</t>
  </si>
  <si>
    <t>67. grafikoa. Aurkeztutako Ondare Eskualdaketen eta Egintza Juridiko Dokumentatuen gaineko Zergaren aitorpen kopuruaren bilakaera</t>
  </si>
  <si>
    <t>Ez dira kontuan hartu erabilitako ibilgailuen eskualdaketak</t>
  </si>
  <si>
    <t>Aitorpen kopurua</t>
  </si>
  <si>
    <t>68. taula. Egindako zerga-itzulketen kopurua</t>
  </si>
  <si>
    <t>Itzulketen kopurua</t>
  </si>
  <si>
    <t>69. taula. Izapidetutako atzerapenen kopurua</t>
  </si>
  <si>
    <t>Izapidetutako atzerapenen kopurua</t>
  </si>
  <si>
    <t>70. taula. Hitzarmen Ekonomikoko finantza-fluxuak</t>
  </si>
  <si>
    <t>Ekarpen ekonomikoa</t>
  </si>
  <si>
    <t>EGZren konpentsazioa</t>
  </si>
  <si>
    <t>Ekarpena guztira</t>
  </si>
  <si>
    <r>
      <t xml:space="preserve">Zenbatekoa
</t>
    </r>
    <r>
      <rPr>
        <sz val="8"/>
        <rFont val="Arial"/>
        <family val="2"/>
      </rPr>
      <t>mila euro</t>
    </r>
  </si>
  <si>
    <t>Alkohola eta tarteko produktuak</t>
  </si>
  <si>
    <t>Garagardoa</t>
  </si>
  <si>
    <t>Hidrokarburoak</t>
  </si>
  <si>
    <t>Tabakoa</t>
  </si>
  <si>
    <t>Doikuntza fiskalak guztira</t>
  </si>
  <si>
    <t>71. taula. Beste zerga-administrazio batzuekiko lankidetza-eginbideak eta informazio-errekerimenduak</t>
  </si>
  <si>
    <t>Jasotakoak</t>
  </si>
  <si>
    <t>Bidalitakoak</t>
  </si>
  <si>
    <t>Zerga Administrazioko Estatu Agentzia</t>
  </si>
  <si>
    <t>Gipuzkoako Foru Ogasuna</t>
  </si>
  <si>
    <t>Bizkaiko Foru Ogasuna</t>
  </si>
  <si>
    <t>Arabako Foru Ogasuna</t>
  </si>
  <si>
    <t>73. taula. Ikuskaritza Zerbitzuaren lankidetza-jarduketak, epaitegiekin eta beste administrazio eta erakunde publiko batzuekin</t>
  </si>
  <si>
    <t>Epaitegiak</t>
  </si>
  <si>
    <t>Udalak</t>
  </si>
  <si>
    <t>Gizarte Segurantza</t>
  </si>
  <si>
    <t>Nafarroako Gobernuko beste departamentu batzuk</t>
  </si>
  <si>
    <t>74. taula. Erakunde publikoekiko jarduketen kopurua</t>
  </si>
  <si>
    <t>Arartekoa</t>
  </si>
  <si>
    <t>Nafarroako Parlamentua</t>
  </si>
  <si>
    <t>Hitzarmen Ekonomikoko Arbitraje Batzordea</t>
  </si>
  <si>
    <t>Jarduketak</t>
  </si>
  <si>
    <t>75. taula. Erakunde laguntzaileen zerrenda eta horietako bakoitzeko langile kopurua. PFEZaren kanpaina</t>
  </si>
  <si>
    <t>Nafarroako Ostalaritza Elkartea</t>
  </si>
  <si>
    <t>Nafarroako Ostalaritza Enpresa Txikien Elkartea</t>
  </si>
  <si>
    <t>Harakinen gremioa</t>
  </si>
  <si>
    <t>Arrainaren gremioa</t>
  </si>
  <si>
    <t>Nafarroako Garraiolari Autonomoen Elkartea</t>
  </si>
  <si>
    <t>Nafarroako Nekazari eta Abeltzainen Batasuna</t>
  </si>
  <si>
    <t>Erakunde lguntzailea</t>
  </si>
  <si>
    <t>Langile kop.</t>
  </si>
  <si>
    <t>76. taula. Diru-bilketa kudeatzen laguntzen duten erakunde laguntzaileak. Erakunde kopurua. Ordainketen kopurua eta aplikatutako zenbatekoak</t>
  </si>
  <si>
    <t>2016. urtea</t>
  </si>
  <si>
    <t>2017. urtea</t>
  </si>
  <si>
    <t>Erakundeen kopurua</t>
  </si>
  <si>
    <t>Aplikatutako ordainketen kopurua</t>
  </si>
  <si>
    <t>Aplikatutako zenbatekoak (mila €)</t>
  </si>
  <si>
    <t xml:space="preserve">77. taula. Nafarroako Foru Ogasunaren jardueraren adierazleak </t>
  </si>
  <si>
    <t>Zerga-kontrolerako jardueraren emaitzak. (*)</t>
  </si>
  <si>
    <t>Zerga-bilketa likidoa. Kudeaketa zuzena. (**)</t>
  </si>
  <si>
    <t>"Zerga-kontrolerako jardueraren" indizea</t>
  </si>
  <si>
    <t>"Jardunaren" indizea</t>
  </si>
  <si>
    <t>Nafarroako Zerga Ogasuneko langileak</t>
  </si>
  <si>
    <t>"Eraginkortasunaren" indizea</t>
  </si>
  <si>
    <t>"Zerga-bilketa likidoaren kostuaren" indizea</t>
  </si>
  <si>
    <t xml:space="preserve">Nafarroako Zerga Ogasunaren kostuak. Aurrekontu kontsolidatua </t>
  </si>
  <si>
    <t>Zerga-bilketa likidoa</t>
  </si>
  <si>
    <t xml:space="preserve">(*) Zerga-kontrolerako jardueraren emaitzetan jasota daude zerga-kontrolaren guztizko emaitzak (zuzenak, eragindakoak eta egoitza fiskalarekin eta zifra erlatiboarekin lotutako jarduketak)  </t>
  </si>
  <si>
    <t>(**) Zerga-bilketa likidoan (kudeaketa zuzena) ez daude sartuta zeharkako ezarpenaren Estatuarekiko doikuntza fiskalak</t>
  </si>
  <si>
    <t>Arreta mota
(ehunekotan)</t>
  </si>
  <si>
    <t>Zergadunarenganako arreta (e-mail)</t>
  </si>
  <si>
    <t>Erakunde laguntzaileak</t>
  </si>
  <si>
    <t>Egiaztapenerako erakundeak</t>
  </si>
  <si>
    <t>IFZgatiko zorrak (**)</t>
  </si>
  <si>
    <t>Derrigorrezko liburuei buruzko komunikazioa</t>
  </si>
  <si>
    <t xml:space="preserve">Guztirakoaren gaineko % </t>
  </si>
  <si>
    <t xml:space="preserve"> IFZren txartela inprimatzea</t>
  </si>
  <si>
    <t xml:space="preserve">Erregularizazioa 2015-2016 </t>
  </si>
  <si>
    <t xml:space="preserve">2017. urtean,  "Zergen azterketaren atala" "Hitzarmen Ekonomikoaren eta Finantza Planifikazioaren Zerbitzuan" integratu zen
</t>
  </si>
  <si>
    <t>BEZa aldatzea doitzea</t>
  </si>
  <si>
    <t>Hidrokarburoen zerga aldatzea doitzea</t>
  </si>
  <si>
    <t>2017ko Hitzarmen Ekonomikoko Guztizko Akordioak</t>
  </si>
  <si>
    <t>Azalera handien zerga ezabatzea</t>
  </si>
  <si>
    <t>OE eta EJD aldatzea</t>
  </si>
  <si>
    <t>Alkoholaren eta tabakoaren gaineko zerga-tasak handitzea</t>
  </si>
  <si>
    <t>Beste zerga-aldaketa batzuk</t>
  </si>
  <si>
    <t>(*) 2017rako aurkezpen telematikoaren derrigortasuna ezarri zen.</t>
  </si>
  <si>
    <t xml:space="preserve">Aurkeztutako aitorpenen datuak (baliogabetuak barne) aurkeztutako bitartekoen arabera </t>
  </si>
  <si>
    <t>Ekarpenen eta diru-laguntzen guztizkoa</t>
  </si>
  <si>
    <t>NZOren kostuak (Nafarroako Zerga Ogasuna). Egikaritutako aurrekontua (***)</t>
  </si>
  <si>
    <t>(***) NZOren kostuetan ez dago sartuta Estatuari egindako ekarpen ekonomikoaren kostua</t>
  </si>
  <si>
    <t>S-NAFARR. GOB. ADMINIST. ERAK.</t>
  </si>
  <si>
    <t>26. taula. Telefonogunetik bideratutako deiak unitatearen arabera</t>
  </si>
  <si>
    <t>43. grafikoa.  Aurkeztutako salaketak, aurkezteko kanalaren eta izapidetze-egoeraren arabera</t>
  </si>
  <si>
    <t>2. taula. Nafarroako zerga-sistema. Hitzartutako zergak</t>
  </si>
  <si>
    <t>HITZARTUTAKO ZERGAK</t>
  </si>
  <si>
    <t>Kudeatu eta bildu</t>
  </si>
  <si>
    <t>Nafarroak bere araudi-gaitasuna, Estatukoaren desberdina</t>
  </si>
  <si>
    <t>Pertsona Fisikoen Errentaren gaineko Zerga</t>
  </si>
  <si>
    <r>
      <t>Ö</t>
    </r>
    <r>
      <rPr>
        <b/>
        <sz val="11"/>
        <rFont val="Calibri"/>
        <family val="2"/>
      </rPr>
      <t xml:space="preserve"> </t>
    </r>
    <r>
      <rPr>
        <b/>
        <sz val="8"/>
        <rFont val="Calibri"/>
        <family val="2"/>
      </rPr>
      <t>(1)</t>
    </r>
  </si>
  <si>
    <t>Ö</t>
  </si>
  <si>
    <t>Ondarearen gaineko Zerga</t>
  </si>
  <si>
    <t>Sozietateen gaineko Zerga</t>
  </si>
  <si>
    <t>Ez Egoiliarren Errentaren gaineko Zerga</t>
  </si>
  <si>
    <t>Oinordetzen eta Dohaintzen gaineko Zerga</t>
  </si>
  <si>
    <t>Energia elektrikoaren ekoizpenaren balioaren gaineko zerga</t>
  </si>
  <si>
    <t>Erregai nuklear gastatuaren eta hondakin erradioaktiboen ekoizpenaren gaineko zerga</t>
  </si>
  <si>
    <t>Erregai nuklear gastatua eta hondakin erradiaktiboak biltegiratzearen gaineko zerga</t>
  </si>
  <si>
    <t>Balio Erantsiaren gaineko Zerga</t>
  </si>
  <si>
    <r>
      <t>Ö</t>
    </r>
    <r>
      <rPr>
        <b/>
        <sz val="11"/>
        <rFont val="Calibri"/>
        <family val="2"/>
      </rPr>
      <t xml:space="preserve"> </t>
    </r>
    <r>
      <rPr>
        <b/>
        <sz val="8"/>
        <rFont val="Calibri"/>
        <family val="2"/>
      </rPr>
      <t>(2)</t>
    </r>
  </si>
  <si>
    <t>Garagardoaren gaineko zerga</t>
  </si>
  <si>
    <t>Ardoaren eta edari hartzituen gaineko zerga</t>
  </si>
  <si>
    <t>Tarteko produktuen gaineko zerga</t>
  </si>
  <si>
    <t>Alkoholaren eta edari deribatuen gaineko zerga</t>
  </si>
  <si>
    <t>Hidrokarburoen gaineko zerga</t>
  </si>
  <si>
    <t>Tabako-laboreen gaineko zerga</t>
  </si>
  <si>
    <t>Zenbait garraiobideren gaineko zerga berezia</t>
  </si>
  <si>
    <t>Ikatzaren gaineko zerga berezia</t>
  </si>
  <si>
    <t>Berotegi-efektuko gasen gaineko zerga</t>
  </si>
  <si>
    <t>Ondare eskualdaketen eta egintza juridiko dokumentatuen gaineko zerga</t>
  </si>
  <si>
    <t>Jokoaren gaineko zergak</t>
  </si>
  <si>
    <t>Tasak</t>
  </si>
  <si>
    <t>(1) Hauek izan ezik: lan- edo administrazio-kontratazioko erregimenean dauden Estatuko funtzionario eta langileen atxikipenak;  Estatuko Administrazioak ordaindutako enpresa-jardueren eta jarduera profesionalen etekinen atxipenak; eta Estatuak eta araubide erkideko autonomia-erkidegoek emandako aktiboen kapital higigarriaren atxikipenak</t>
  </si>
  <si>
    <t>(2) Inportazioari ezarritako kargak izan ezik</t>
  </si>
  <si>
    <t>Erakundea</t>
  </si>
  <si>
    <t>Hitzarmena</t>
  </si>
  <si>
    <t>Data</t>
  </si>
  <si>
    <t>Bulego likidatzaileak</t>
  </si>
  <si>
    <t>Ekonomia eta Ogasunaren eta Erregistratzaileen Elkargoaren arteko lankidetza-hitzarmena, Ondare Eskualdaketen eta Egintza Juridiko Dokumentatuen gaineko Zerga kudeatzeko</t>
  </si>
  <si>
    <t>BJKN</t>
  </si>
  <si>
    <t>Botere Judizialaren Kontseilu Nagusiaren, Nafarroako Lehendakaritzako, Justiziako eta Barneko Sailaren eta Nafarroako Zerga Ogasunaren arteko lankidetza-hitzarmena, epaitegi eta auzitegiei datuak emateko</t>
  </si>
  <si>
    <t>ZAEA</t>
  </si>
  <si>
    <t>Zerga Administrazioko Estatu Agentziaren eta Nafarroako Zerga Ogasunaren 2006/06/15eko lantaldeen ondorioak, egoitza-aldaketei, administrazio ez-eskuduneko diru-sarrerei, zerga-kontrolari, akta bakarrei, BEZaren bilbeei eta itzulketen enbarguari buruzkoak</t>
  </si>
  <si>
    <t>Erregistroak</t>
  </si>
  <si>
    <t>Nafarroako Zerga Ogasunaren eta eta Nafarroako Merkataritza Erregistroaren arteko lankidetza-hitzarmena, Identifikazio Fiskaleko Kodea esleitzeko</t>
  </si>
  <si>
    <t>Nafarroako Zerga Ogasunaren eta Erregistratzaileen Elkargoaren arteko hitzarmena, jabetza-erregistroetako datu-baseetara sartzeko</t>
  </si>
  <si>
    <t>GSIN</t>
  </si>
  <si>
    <t>Nafarroako Zerga Ogasunaren eta Gizarte Segurantzako Insitutu Nazionalaren arteko akordioa, informazioa trukatzeko</t>
  </si>
  <si>
    <t>GSDN</t>
  </si>
  <si>
    <t>Gizarte Segurantzaren Diruzaintza Nagusiaren eta Nafarroako Zerga Ogasunaren arteko lankidetza-hitzarmena, informazioa trukatzeko eta diru-bilketa kudeatzeko</t>
  </si>
  <si>
    <t>EIN</t>
  </si>
  <si>
    <t>Nafarroako Zerga Ogasunaren eta Estatuko Enplegu Zerbitzu Publikoaren arteko lankidetza-hitzarmena, informazioa trukatzeko</t>
  </si>
  <si>
    <t xml:space="preserve">Nafarroako Zerga Ogasunak eta Gizarte Segurantzaren Diruzaintza Nagusiak 2007ko martxoaren 23an sinatutako hitzarmenaren eranskina, informazioa trukatzeari eta zergen kudeaketari buruzkoa </t>
  </si>
  <si>
    <t>EAO</t>
  </si>
  <si>
    <t>Estatuko Administrazio Orokorraren eta Nafarroako Foru Erkidegoko Administrazioaren arteko arkodioa, desjabetzearen arlokoa</t>
  </si>
  <si>
    <t>TRACASA</t>
  </si>
  <si>
    <t>Zerga Ogasunaren eta Trabajos Catastrales SAren arteko akordio, datuen babesari buruzkoa</t>
  </si>
  <si>
    <t>Zerga Administrazioko Estatu Agentziaren eta Nafarroako Zerga Ogasuna erakunde autonomoaren arteko lankidetza-hitzarmena, zerga-xedeetarako informazioa trukatzeko</t>
  </si>
  <si>
    <t>Nafarroako Zerga Ogasunaren eta ZAEAren arteko lankidetza-ildoak ezartzeko hitzarmena, zerga-betebeharrak borondatez betetzeko eta iruzur fiskalari aurre egiteko</t>
  </si>
  <si>
    <t>Trafikoko Zuzendaritza Nagusia</t>
  </si>
  <si>
    <t>Nafarroako Zerga Ogasunaren eta Barne Ministerioaren menpeko Trafikoko Zuzendaritza Nagusiaren arteko hitzarmena, zerga-xedeetarako informazioa trukatzeko eta hirugarrenei lagatzeko</t>
  </si>
  <si>
    <t>Bankuak</t>
  </si>
  <si>
    <t>Kreditu-erakundeekiko hitzarmena, saldoak aldez aurretik eskuratzeko, zergak itzultzeko kontzeptu gisa</t>
  </si>
  <si>
    <t>Osasuna</t>
  </si>
  <si>
    <t>Prestazio farmazeutikoko gehieggizko ekarpenen diru-itzltzeak kudeatzeko (koordainketa)</t>
  </si>
  <si>
    <t>Nafarroako Zerga Ogasunaren eta Erregistratzaileen Dekanotzaren arteko komunikazioa hobetzeko protokoloa</t>
  </si>
  <si>
    <t>Enpleguko eta Gizarte Segurantzako Ministerioa</t>
  </si>
  <si>
    <t>Hitzarmena Lan Ikuskatzailetzarekin</t>
  </si>
  <si>
    <t>Iruñeko Udala</t>
  </si>
  <si>
    <t>Zerga- eta bilketa-xedeetarako informazio-trukea</t>
  </si>
  <si>
    <t>Notarioak</t>
  </si>
  <si>
    <t>Nafarroako Ogasunaren, Notariotzaren Kontseilu Nagusiaren eta Nafarroako Notarioen Elkargoaren arteko hitzarmena</t>
  </si>
  <si>
    <t>Bizkaiko Foru Aldundia</t>
  </si>
  <si>
    <t>Zerga-xedeetarako informazio-trukea</t>
  </si>
  <si>
    <t>Gipuzkoako Foru Aldundia</t>
  </si>
  <si>
    <t>Espainiako Abokatutza (Kontseilu Nagusia)</t>
  </si>
  <si>
    <t>Doako laguntzarako informazio-lagapena</t>
  </si>
  <si>
    <t>Arabako Foru Aldundia</t>
  </si>
  <si>
    <t>72. taula. Hitzarmenen eta lankidetza-akordioen zerrenda, eta indarrean sartzeko data</t>
  </si>
  <si>
    <t>Beste B maila batzuk: arkitekto teknikoa; enpresa-zientzietan diplomaduna; nekazaritzako ingeniari teknikoa; Zuzenbideko EMT; EMT (PFEZ); EMT (BEZ); EMT</t>
  </si>
  <si>
    <t>Q-KONGR. ERLIJIOSOEN ERAK. AUT.</t>
  </si>
  <si>
    <t>(**) 2017ko abuztuan, ziurtagiriaren eredu berri bat sartu zen, zergadunak Nafarroako Gobernuarekin edozein kontzepturengatik dituen zorrak adierazten dituena</t>
  </si>
  <si>
    <t>35. taula. Aitorpen telematikoen portzentajea, ereduen eta aurreko urtearekiko gorakadaren arabera</t>
  </si>
  <si>
    <t>Ordainketa-gutunak eta igorritako gainordainak</t>
  </si>
  <si>
    <t>47. taula. Nahitaezko diru-bilketarako beste jarduketa batzuk. Erantzukizunak bideratzea. Enkanteak. Enbargo-eginbideak</t>
  </si>
  <si>
    <t>2016a guztira (2015eko kanpaina)</t>
  </si>
  <si>
    <t>TAULA ETA GRAFIKOEN ERANSKINA. 2017. NZOko MEMORIA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</si>
</sst>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P_t_s_-;\-* #,##0\ _P_t_s_-;_-* &quot;-&quot;\ _P_t_s_-;_-@_-"/>
    <numFmt numFmtId="165" formatCode="_-* #,##0.00\ _P_t_s_-;\-* #,##0.00\ _P_t_s_-;_-* &quot;-&quot;??\ _P_t_s_-;_-@_-"/>
    <numFmt numFmtId="166" formatCode="_-* #,##0\ _€_-;\-* #,##0\ _€_-;_-* &quot;-&quot;??\ _€_-;_-@_-"/>
    <numFmt numFmtId="167" formatCode="0.0%"/>
    <numFmt numFmtId="168" formatCode="__@"/>
    <numFmt numFmtId="169" formatCode="#,###,"/>
    <numFmt numFmtId="170" formatCode="_-* #,##0\ _P_t_s_-;\-* #,##0\ _P_t_s_-;_-* &quot;-&quot;??\ _P_t_s_-;_-@_-"/>
    <numFmt numFmtId="171" formatCode="#,##0_ ;\-#,##0\ "/>
    <numFmt numFmtId="172" formatCode="#,##0.00_ ;\-#,##0.00\ "/>
    <numFmt numFmtId="173" formatCode="#,##0.000_ ;\-#,##0.000\ "/>
    <numFmt numFmtId="174" formatCode="#,##0.000\ _€;\-#,##0.000\ _€"/>
    <numFmt numFmtId="175" formatCode="_-* #,##0.0\ _€_-;\-* #,##0.0\ _€_-;_-* &quot;-&quot;??\ _€_-;_-@_-"/>
    <numFmt numFmtId="176" formatCode="#,##0.0"/>
    <numFmt numFmtId="177" formatCode="#,##0.0_ ;\-#,##0.0\ "/>
    <numFmt numFmtId="178" formatCode="0_ ;\-0\ "/>
    <numFmt numFmtId="179" formatCode="yyyy/mm/dd"/>
    <numFmt numFmtId="180" formatCode="%0.00"/>
    <numFmt numFmtId="181" formatCode="%0.0"/>
    <numFmt numFmtId="182" formatCode="%0"/>
  </numFmts>
  <fonts count="6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Verdana"/>
      <family val="2"/>
    </font>
    <font>
      <sz val="10"/>
      <name val="Arial"/>
      <family val="2"/>
    </font>
    <font>
      <sz val="10"/>
      <color indexed="62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10"/>
      <color indexed="12"/>
      <name val="Arial"/>
      <family val="2"/>
    </font>
    <font>
      <b/>
      <sz val="10"/>
      <color theme="4"/>
      <name val="Verdana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5"/>
      <color indexed="54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1"/>
      <color indexed="8"/>
      <name val="Arial"/>
      <family val="2"/>
    </font>
    <font>
      <sz val="10"/>
      <color indexed="18"/>
      <name val="Arial"/>
      <family val="2"/>
    </font>
    <font>
      <b/>
      <sz val="11"/>
      <color indexed="8"/>
      <name val="Calibri"/>
      <family val="2"/>
    </font>
    <font>
      <sz val="9"/>
      <color indexed="8"/>
      <name val="Courier New"/>
      <family val="3"/>
    </font>
    <font>
      <b/>
      <sz val="9"/>
      <color indexed="8"/>
      <name val="Arial"/>
      <family val="2"/>
    </font>
    <font>
      <b/>
      <sz val="9"/>
      <color indexed="57"/>
      <name val="Arial"/>
      <family val="2"/>
    </font>
    <font>
      <sz val="11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5"/>
      <name val="Times New Roman"/>
      <family val="1"/>
    </font>
    <font>
      <b/>
      <i/>
      <sz val="9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8"/>
      <color indexed="53"/>
      <name val="Arial"/>
      <family val="2"/>
    </font>
    <font>
      <b/>
      <strike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0"/>
      <color indexed="8"/>
      <name val="Times New Roman"/>
      <family val="1"/>
    </font>
    <font>
      <sz val="9"/>
      <color rgb="FF000000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b/>
      <u/>
      <sz val="10"/>
      <name val="Verdana"/>
      <family val="2"/>
    </font>
    <font>
      <sz val="11"/>
      <color rgb="FFFF0000"/>
      <name val="Calibri"/>
      <family val="2"/>
    </font>
    <font>
      <sz val="10"/>
      <color indexed="8"/>
      <name val="Calibri"/>
      <family val="2"/>
    </font>
    <font>
      <b/>
      <i/>
      <sz val="8"/>
      <name val="Arial"/>
      <family val="2"/>
    </font>
    <font>
      <sz val="11"/>
      <name val="Calibri"/>
      <family val="2"/>
    </font>
    <font>
      <sz val="9"/>
      <color indexed="8"/>
      <name val="Calibri"/>
      <family val="2"/>
    </font>
    <font>
      <sz val="9"/>
      <color theme="1"/>
      <name val="Arial"/>
      <family val="2"/>
    </font>
    <font>
      <b/>
      <sz val="11"/>
      <name val="Symbol"/>
      <family val="1"/>
      <charset val="2"/>
    </font>
    <font>
      <b/>
      <sz val="11"/>
      <name val="Calibri"/>
      <family val="2"/>
    </font>
    <font>
      <b/>
      <sz val="8"/>
      <name val="Calibri"/>
      <family val="2"/>
    </font>
    <font>
      <sz val="12"/>
      <name val="Calibri"/>
      <family val="2"/>
    </font>
    <font>
      <i/>
      <sz val="8"/>
      <color indexed="8"/>
      <name val="Arial"/>
      <family val="2"/>
    </font>
    <font>
      <i/>
      <sz val="8"/>
      <color theme="1"/>
      <name val="Calibri"/>
      <family val="2"/>
      <scheme val="minor"/>
    </font>
    <font>
      <sz val="14"/>
      <color rgb="FFC00000"/>
      <name val="Inherit"/>
    </font>
    <font>
      <sz val="10"/>
      <color theme="3"/>
      <name val="Inherti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23"/>
      </bottom>
      <diagonal/>
    </border>
    <border>
      <left style="thin">
        <color indexed="64"/>
      </left>
      <right style="thin">
        <color indexed="64"/>
      </right>
      <top style="thick">
        <color indexed="23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23"/>
      </left>
      <right style="thin">
        <color theme="1"/>
      </right>
      <top style="thick">
        <color indexed="23"/>
      </top>
      <bottom style="thick">
        <color indexed="23"/>
      </bottom>
      <diagonal/>
    </border>
    <border>
      <left style="thin">
        <color theme="1"/>
      </left>
      <right style="thin">
        <color theme="1"/>
      </right>
      <top style="thick">
        <color indexed="23"/>
      </top>
      <bottom style="thick">
        <color indexed="23"/>
      </bottom>
      <diagonal/>
    </border>
    <border>
      <left style="thin">
        <color theme="1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 style="thin">
        <color indexed="64"/>
      </right>
      <top style="thick">
        <color indexed="23"/>
      </top>
      <bottom style="thin">
        <color indexed="64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ck">
        <color indexed="23"/>
      </bottom>
      <diagonal/>
    </border>
  </borders>
  <cellStyleXfs count="68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" fillId="0" borderId="0"/>
    <xf numFmtId="0" fontId="21" fillId="0" borderId="12" applyNumberFormat="0" applyFill="0" applyAlignment="0" applyProtection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" fillId="0" borderId="0"/>
    <xf numFmtId="0" fontId="1" fillId="0" borderId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138">
    <xf numFmtId="0" fontId="0" fillId="0" borderId="0" xfId="0"/>
    <xf numFmtId="0" fontId="7" fillId="0" borderId="0" xfId="3" applyFont="1" applyBorder="1"/>
    <xf numFmtId="0" fontId="8" fillId="0" borderId="0" xfId="3" applyFont="1" applyBorder="1"/>
    <xf numFmtId="0" fontId="9" fillId="0" borderId="0" xfId="3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6" fillId="0" borderId="7" xfId="1" applyFont="1" applyBorder="1" applyAlignment="1">
      <alignment vertical="center"/>
    </xf>
    <xf numFmtId="43" fontId="16" fillId="0" borderId="8" xfId="1" applyFont="1" applyBorder="1" applyAlignment="1">
      <alignment vertical="center"/>
    </xf>
    <xf numFmtId="43" fontId="16" fillId="0" borderId="9" xfId="1" applyFont="1" applyBorder="1" applyAlignment="1">
      <alignment vertical="center"/>
    </xf>
    <xf numFmtId="43" fontId="16" fillId="0" borderId="10" xfId="1" applyFont="1" applyBorder="1" applyAlignment="1">
      <alignment vertical="center"/>
    </xf>
    <xf numFmtId="0" fontId="17" fillId="0" borderId="0" xfId="3" applyFont="1"/>
    <xf numFmtId="0" fontId="7" fillId="0" borderId="0" xfId="3"/>
    <xf numFmtId="0" fontId="8" fillId="0" borderId="0" xfId="3" applyFont="1"/>
    <xf numFmtId="0" fontId="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7" fillId="0" borderId="0" xfId="39"/>
    <xf numFmtId="0" fontId="7" fillId="0" borderId="0" xfId="39" applyFill="1" applyBorder="1"/>
    <xf numFmtId="0" fontId="7" fillId="0" borderId="0" xfId="39" applyBorder="1"/>
    <xf numFmtId="10" fontId="23" fillId="0" borderId="0" xfId="2" applyNumberFormat="1" applyFont="1" applyFill="1" applyBorder="1" applyAlignment="1">
      <alignment horizontal="center"/>
    </xf>
    <xf numFmtId="0" fontId="7" fillId="0" borderId="0" xfId="37" applyAlignment="1">
      <alignment vertical="center"/>
    </xf>
    <xf numFmtId="0" fontId="7" fillId="0" borderId="0" xfId="37" applyAlignment="1">
      <alignment horizontal="center" vertical="center"/>
    </xf>
    <xf numFmtId="0" fontId="7" fillId="0" borderId="0" xfId="37" applyBorder="1" applyAlignment="1">
      <alignment vertical="center"/>
    </xf>
    <xf numFmtId="0" fontId="7" fillId="0" borderId="0" xfId="37" applyNumberFormat="1" applyBorder="1" applyAlignment="1">
      <alignment horizontal="center" vertical="center"/>
    </xf>
    <xf numFmtId="0" fontId="23" fillId="0" borderId="0" xfId="39" applyFont="1" applyFill="1" applyBorder="1" applyAlignment="1">
      <alignment horizontal="center" vertical="center"/>
    </xf>
    <xf numFmtId="2" fontId="7" fillId="0" borderId="0" xfId="37" applyNumberFormat="1" applyAlignment="1">
      <alignment vertical="center"/>
    </xf>
    <xf numFmtId="0" fontId="10" fillId="2" borderId="5" xfId="37" applyFont="1" applyFill="1" applyBorder="1" applyAlignment="1">
      <alignment horizontal="center" vertical="center"/>
    </xf>
    <xf numFmtId="0" fontId="10" fillId="2" borderId="6" xfId="37" applyFont="1" applyFill="1" applyBorder="1" applyAlignment="1">
      <alignment horizontal="center" vertical="center"/>
    </xf>
    <xf numFmtId="166" fontId="7" fillId="0" borderId="0" xfId="37" applyNumberFormat="1" applyAlignment="1">
      <alignment vertical="center"/>
    </xf>
    <xf numFmtId="0" fontId="13" fillId="2" borderId="5" xfId="38" applyFont="1" applyFill="1" applyBorder="1" applyAlignment="1">
      <alignment horizontal="left" vertical="center"/>
    </xf>
    <xf numFmtId="166" fontId="13" fillId="2" borderId="6" xfId="1" applyNumberFormat="1" applyFont="1" applyFill="1" applyBorder="1" applyAlignment="1">
      <alignment horizontal="center" vertical="center"/>
    </xf>
    <xf numFmtId="0" fontId="13" fillId="0" borderId="0" xfId="38" applyFont="1" applyFill="1" applyBorder="1" applyAlignment="1">
      <alignment horizontal="left" vertical="center"/>
    </xf>
    <xf numFmtId="166" fontId="13" fillId="0" borderId="0" xfId="1" applyNumberFormat="1" applyFont="1" applyFill="1" applyBorder="1" applyAlignment="1">
      <alignment horizontal="center" vertical="center"/>
    </xf>
    <xf numFmtId="0" fontId="7" fillId="0" borderId="0" xfId="37" applyFill="1" applyAlignment="1">
      <alignment vertical="center"/>
    </xf>
    <xf numFmtId="166" fontId="13" fillId="0" borderId="0" xfId="1" applyNumberFormat="1" applyFont="1" applyFill="1" applyBorder="1" applyAlignment="1">
      <alignment vertical="center"/>
    </xf>
    <xf numFmtId="10" fontId="13" fillId="0" borderId="0" xfId="2" applyNumberFormat="1" applyFont="1" applyFill="1" applyBorder="1" applyAlignment="1">
      <alignment horizontal="center" vertical="center" wrapText="1"/>
    </xf>
    <xf numFmtId="0" fontId="7" fillId="0" borderId="0" xfId="37"/>
    <xf numFmtId="0" fontId="24" fillId="0" borderId="0" xfId="37" applyFont="1"/>
    <xf numFmtId="0" fontId="13" fillId="0" borderId="0" xfId="38" applyFont="1" applyBorder="1" applyAlignment="1">
      <alignment horizontal="left" vertical="center" indent="2"/>
    </xf>
    <xf numFmtId="0" fontId="13" fillId="0" borderId="0" xfId="37" applyFont="1" applyBorder="1" applyAlignment="1">
      <alignment vertical="center"/>
    </xf>
    <xf numFmtId="0" fontId="7" fillId="0" borderId="7" xfId="12" applyFont="1" applyBorder="1" applyAlignment="1">
      <alignment vertical="center"/>
    </xf>
    <xf numFmtId="0" fontId="7" fillId="0" borderId="17" xfId="12" applyFont="1" applyBorder="1" applyAlignment="1">
      <alignment vertical="center"/>
    </xf>
    <xf numFmtId="0" fontId="7" fillId="0" borderId="9" xfId="12" applyFont="1" applyBorder="1" applyAlignment="1">
      <alignment vertical="center"/>
    </xf>
    <xf numFmtId="0" fontId="7" fillId="0" borderId="0" xfId="12"/>
    <xf numFmtId="0" fontId="13" fillId="0" borderId="0" xfId="12" applyFont="1" applyAlignment="1">
      <alignment horizontal="center" vertical="center"/>
    </xf>
    <xf numFmtId="0" fontId="7" fillId="0" borderId="1" xfId="12" applyFont="1" applyBorder="1" applyAlignment="1">
      <alignment vertical="center"/>
    </xf>
    <xf numFmtId="0" fontId="7" fillId="0" borderId="0" xfId="12" applyAlignment="1">
      <alignment vertical="center"/>
    </xf>
    <xf numFmtId="0" fontId="7" fillId="0" borderId="24" xfId="12" applyFont="1" applyBorder="1" applyAlignment="1">
      <alignment vertical="center"/>
    </xf>
    <xf numFmtId="0" fontId="7" fillId="0" borderId="22" xfId="12" applyFont="1" applyBorder="1" applyAlignment="1">
      <alignment vertical="center"/>
    </xf>
    <xf numFmtId="0" fontId="13" fillId="2" borderId="22" xfId="12" applyFont="1" applyFill="1" applyBorder="1" applyAlignment="1">
      <alignment vertical="center"/>
    </xf>
    <xf numFmtId="0" fontId="7" fillId="0" borderId="0" xfId="12" applyFont="1"/>
    <xf numFmtId="167" fontId="7" fillId="0" borderId="0" xfId="2" applyNumberFormat="1" applyFont="1"/>
    <xf numFmtId="167" fontId="7" fillId="0" borderId="0" xfId="12" applyNumberFormat="1"/>
    <xf numFmtId="0" fontId="23" fillId="0" borderId="17" xfId="3" applyFont="1" applyBorder="1" applyAlignment="1">
      <alignment horizontal="right" vertical="center"/>
    </xf>
    <xf numFmtId="0" fontId="23" fillId="0" borderId="9" xfId="3" applyFont="1" applyBorder="1" applyAlignment="1">
      <alignment horizontal="right" vertical="center"/>
    </xf>
    <xf numFmtId="0" fontId="7" fillId="0" borderId="0" xfId="3" applyAlignment="1">
      <alignment vertical="center"/>
    </xf>
    <xf numFmtId="165" fontId="7" fillId="0" borderId="0" xfId="3" applyNumberFormat="1" applyAlignment="1">
      <alignment vertical="center"/>
    </xf>
    <xf numFmtId="0" fontId="7" fillId="0" borderId="0" xfId="3" applyAlignment="1">
      <alignment horizontal="center" vertical="center"/>
    </xf>
    <xf numFmtId="0" fontId="7" fillId="0" borderId="0" xfId="3" applyFont="1" applyAlignment="1">
      <alignment vertical="center"/>
    </xf>
    <xf numFmtId="0" fontId="7" fillId="0" borderId="0" xfId="3" applyFont="1" applyBorder="1" applyAlignment="1">
      <alignment vertical="center"/>
    </xf>
    <xf numFmtId="0" fontId="7" fillId="0" borderId="0" xfId="3" applyFont="1" applyBorder="1" applyAlignment="1">
      <alignment horizontal="centerContinuous" vertical="center"/>
    </xf>
    <xf numFmtId="0" fontId="13" fillId="0" borderId="17" xfId="3" applyFont="1" applyBorder="1" applyAlignment="1">
      <alignment horizontal="right" vertical="center"/>
    </xf>
    <xf numFmtId="0" fontId="13" fillId="0" borderId="9" xfId="3" applyFont="1" applyBorder="1" applyAlignment="1">
      <alignment horizontal="right"/>
    </xf>
    <xf numFmtId="165" fontId="7" fillId="0" borderId="0" xfId="3" applyNumberFormat="1"/>
    <xf numFmtId="0" fontId="7" fillId="0" borderId="0" xfId="3" applyFont="1"/>
    <xf numFmtId="0" fontId="7" fillId="0" borderId="0" xfId="3" applyFont="1" applyAlignment="1">
      <alignment horizontal="center"/>
    </xf>
    <xf numFmtId="0" fontId="7" fillId="0" borderId="0" xfId="13"/>
    <xf numFmtId="0" fontId="19" fillId="0" borderId="49" xfId="3" applyFont="1" applyBorder="1" applyAlignment="1">
      <alignment horizontal="left" vertical="center"/>
    </xf>
    <xf numFmtId="0" fontId="7" fillId="0" borderId="50" xfId="3" applyFont="1" applyFill="1" applyBorder="1" applyAlignment="1">
      <alignment horizontal="left" vertical="center"/>
    </xf>
    <xf numFmtId="0" fontId="15" fillId="0" borderId="48" xfId="3" applyFont="1" applyBorder="1" applyAlignment="1">
      <alignment horizontal="center" vertical="center" wrapText="1"/>
    </xf>
    <xf numFmtId="169" fontId="20" fillId="0" borderId="50" xfId="3" applyNumberFormat="1" applyFont="1" applyBorder="1" applyAlignment="1">
      <alignment vertical="center"/>
    </xf>
    <xf numFmtId="0" fontId="6" fillId="0" borderId="0" xfId="12" applyFont="1" applyAlignment="1">
      <alignment horizontal="center" vertical="center" wrapText="1"/>
    </xf>
    <xf numFmtId="0" fontId="7" fillId="0" borderId="0" xfId="12" applyAlignment="1">
      <alignment horizontal="center" vertical="center"/>
    </xf>
    <xf numFmtId="0" fontId="7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18" fillId="0" borderId="0" xfId="12" applyFont="1" applyAlignment="1">
      <alignment vertical="center"/>
    </xf>
    <xf numFmtId="0" fontId="24" fillId="0" borderId="0" xfId="12" applyFont="1"/>
    <xf numFmtId="0" fontId="24" fillId="0" borderId="0" xfId="39" applyFont="1"/>
    <xf numFmtId="0" fontId="24" fillId="0" borderId="0" xfId="12" applyFont="1" applyAlignment="1">
      <alignment vertical="center"/>
    </xf>
    <xf numFmtId="170" fontId="22" fillId="0" borderId="23" xfId="6" applyNumberFormat="1" applyFont="1" applyBorder="1" applyAlignment="1">
      <alignment vertical="center"/>
    </xf>
    <xf numFmtId="165" fontId="22" fillId="0" borderId="23" xfId="6" applyNumberFormat="1" applyFont="1" applyBorder="1" applyAlignment="1">
      <alignment vertical="center"/>
    </xf>
    <xf numFmtId="170" fontId="22" fillId="0" borderId="17" xfId="6" applyNumberFormat="1" applyFont="1" applyBorder="1" applyAlignment="1">
      <alignment vertical="center"/>
    </xf>
    <xf numFmtId="165" fontId="22" fillId="0" borderId="17" xfId="6" applyNumberFormat="1" applyFont="1" applyBorder="1" applyAlignment="1">
      <alignment vertical="center"/>
    </xf>
    <xf numFmtId="165" fontId="22" fillId="0" borderId="7" xfId="6" applyNumberFormat="1" applyFont="1" applyBorder="1" applyAlignment="1">
      <alignment vertical="center"/>
    </xf>
    <xf numFmtId="0" fontId="7" fillId="0" borderId="0" xfId="12" applyAlignment="1">
      <alignment horizontal="center"/>
    </xf>
    <xf numFmtId="0" fontId="32" fillId="0" borderId="0" xfId="12" applyFont="1" applyAlignment="1">
      <alignment horizontal="justify"/>
    </xf>
    <xf numFmtId="0" fontId="22" fillId="0" borderId="23" xfId="12" applyFont="1" applyBorder="1" applyAlignment="1">
      <alignment horizontal="right" indent="2"/>
    </xf>
    <xf numFmtId="0" fontId="22" fillId="0" borderId="17" xfId="12" applyFont="1" applyBorder="1" applyAlignment="1">
      <alignment horizontal="right" indent="2"/>
    </xf>
    <xf numFmtId="170" fontId="22" fillId="0" borderId="29" xfId="6" applyNumberFormat="1" applyFont="1" applyBorder="1" applyAlignment="1">
      <alignment vertical="center"/>
    </xf>
    <xf numFmtId="0" fontId="22" fillId="0" borderId="9" xfId="12" applyFont="1" applyBorder="1" applyAlignment="1">
      <alignment horizontal="right" indent="2"/>
    </xf>
    <xf numFmtId="0" fontId="31" fillId="0" borderId="0" xfId="12" applyFont="1" applyBorder="1" applyAlignment="1">
      <alignment horizontal="right"/>
    </xf>
    <xf numFmtId="0" fontId="31" fillId="0" borderId="0" xfId="12" applyFont="1" applyBorder="1" applyAlignment="1">
      <alignment horizontal="center"/>
    </xf>
    <xf numFmtId="0" fontId="6" fillId="0" borderId="0" xfId="12" applyFont="1" applyAlignment="1">
      <alignment horizontal="center" vertical="center" wrapText="1"/>
    </xf>
    <xf numFmtId="0" fontId="6" fillId="0" borderId="0" xfId="42" applyFont="1" applyAlignment="1">
      <alignment vertical="center" wrapText="1"/>
    </xf>
    <xf numFmtId="0" fontId="33" fillId="0" borderId="0" xfId="42" applyAlignment="1">
      <alignment horizontal="center" vertical="center"/>
    </xf>
    <xf numFmtId="0" fontId="33" fillId="0" borderId="0" xfId="42"/>
    <xf numFmtId="0" fontId="33" fillId="0" borderId="0" xfId="42" applyAlignment="1">
      <alignment vertical="center"/>
    </xf>
    <xf numFmtId="0" fontId="18" fillId="0" borderId="0" xfId="42" applyFont="1" applyAlignment="1">
      <alignment vertical="center"/>
    </xf>
    <xf numFmtId="170" fontId="22" fillId="0" borderId="35" xfId="6" applyNumberFormat="1" applyFont="1" applyBorder="1" applyAlignment="1">
      <alignment vertical="center"/>
    </xf>
    <xf numFmtId="170" fontId="22" fillId="0" borderId="37" xfId="6" applyNumberFormat="1" applyFont="1" applyBorder="1" applyAlignment="1">
      <alignment vertical="center"/>
    </xf>
    <xf numFmtId="0" fontId="34" fillId="0" borderId="0" xfId="12" applyFont="1" applyAlignment="1">
      <alignment horizontal="justify" vertical="center"/>
    </xf>
    <xf numFmtId="0" fontId="6" fillId="0" borderId="0" xfId="12" applyFont="1" applyAlignment="1">
      <alignment vertical="center"/>
    </xf>
    <xf numFmtId="3" fontId="22" fillId="0" borderId="14" xfId="12" applyNumberFormat="1" applyFont="1" applyBorder="1" applyAlignment="1">
      <alignment horizontal="center" vertical="center"/>
    </xf>
    <xf numFmtId="3" fontId="22" fillId="0" borderId="20" xfId="12" applyNumberFormat="1" applyFont="1" applyBorder="1" applyAlignment="1">
      <alignment horizontal="center" vertical="center"/>
    </xf>
    <xf numFmtId="0" fontId="13" fillId="0" borderId="0" xfId="12" applyFont="1" applyAlignment="1">
      <alignment vertical="center"/>
    </xf>
    <xf numFmtId="3" fontId="22" fillId="0" borderId="25" xfId="12" applyNumberFormat="1" applyFont="1" applyBorder="1" applyAlignment="1">
      <alignment horizontal="center" vertical="center"/>
    </xf>
    <xf numFmtId="43" fontId="7" fillId="0" borderId="55" xfId="8" applyFont="1" applyBorder="1" applyAlignment="1">
      <alignment vertical="center"/>
    </xf>
    <xf numFmtId="43" fontId="7" fillId="0" borderId="16" xfId="8" applyFont="1" applyBorder="1" applyAlignment="1">
      <alignment vertical="center"/>
    </xf>
    <xf numFmtId="0" fontId="22" fillId="0" borderId="0" xfId="12" applyFont="1" applyAlignment="1">
      <alignment vertical="center"/>
    </xf>
    <xf numFmtId="43" fontId="22" fillId="0" borderId="0" xfId="8" applyFont="1" applyAlignment="1">
      <alignment vertical="center"/>
    </xf>
    <xf numFmtId="0" fontId="22" fillId="0" borderId="0" xfId="12" applyFont="1"/>
    <xf numFmtId="0" fontId="19" fillId="0" borderId="7" xfId="12" applyFont="1" applyBorder="1" applyAlignment="1">
      <alignment horizontal="left" vertical="center" indent="2"/>
    </xf>
    <xf numFmtId="0" fontId="19" fillId="0" borderId="17" xfId="12" applyFont="1" applyBorder="1" applyAlignment="1">
      <alignment horizontal="left" vertical="center" indent="2"/>
    </xf>
    <xf numFmtId="0" fontId="19" fillId="0" borderId="29" xfId="12" applyFont="1" applyBorder="1" applyAlignment="1">
      <alignment horizontal="left" vertical="center" indent="2"/>
    </xf>
    <xf numFmtId="4" fontId="7" fillId="0" borderId="0" xfId="12" applyNumberFormat="1"/>
    <xf numFmtId="0" fontId="7" fillId="0" borderId="0" xfId="12" applyFont="1" applyBorder="1"/>
    <xf numFmtId="0" fontId="15" fillId="0" borderId="0" xfId="12" applyFont="1" applyBorder="1"/>
    <xf numFmtId="0" fontId="19" fillId="0" borderId="9" xfId="12" applyFont="1" applyBorder="1" applyAlignment="1">
      <alignment horizontal="left" vertical="center" indent="2"/>
    </xf>
    <xf numFmtId="0" fontId="13" fillId="0" borderId="0" xfId="12" applyFont="1" applyFill="1" applyBorder="1" applyAlignment="1">
      <alignment horizontal="center" vertical="center"/>
    </xf>
    <xf numFmtId="0" fontId="13" fillId="2" borderId="5" xfId="12" applyFont="1" applyFill="1" applyBorder="1" applyAlignment="1">
      <alignment horizontal="center" vertical="center" wrapText="1"/>
    </xf>
    <xf numFmtId="0" fontId="7" fillId="0" borderId="0" xfId="12" applyFill="1"/>
    <xf numFmtId="0" fontId="13" fillId="0" borderId="5" xfId="12" applyFont="1" applyBorder="1" applyAlignment="1">
      <alignment vertical="center"/>
    </xf>
    <xf numFmtId="0" fontId="7" fillId="0" borderId="0" xfId="12" applyFont="1" applyFill="1" applyBorder="1"/>
    <xf numFmtId="3" fontId="20" fillId="0" borderId="14" xfId="12" applyNumberFormat="1" applyFont="1" applyBorder="1" applyAlignment="1">
      <alignment horizontal="center" vertical="center"/>
    </xf>
    <xf numFmtId="3" fontId="20" fillId="0" borderId="20" xfId="12" applyNumberFormat="1" applyFont="1" applyBorder="1" applyAlignment="1">
      <alignment horizontal="center" vertical="center"/>
    </xf>
    <xf numFmtId="0" fontId="20" fillId="0" borderId="34" xfId="12" applyFont="1" applyBorder="1" applyAlignment="1">
      <alignment horizontal="left" vertical="center" wrapText="1" indent="2"/>
    </xf>
    <xf numFmtId="0" fontId="20" fillId="0" borderId="38" xfId="12" applyFont="1" applyBorder="1" applyAlignment="1">
      <alignment horizontal="left" vertical="center" wrapText="1" indent="2"/>
    </xf>
    <xf numFmtId="0" fontId="20" fillId="0" borderId="34" xfId="12" applyFont="1" applyBorder="1" applyAlignment="1">
      <alignment horizontal="left" vertical="center" indent="2"/>
    </xf>
    <xf numFmtId="0" fontId="20" fillId="0" borderId="60" xfId="12" applyFont="1" applyBorder="1" applyAlignment="1">
      <alignment horizontal="left" vertical="center" indent="2"/>
    </xf>
    <xf numFmtId="0" fontId="20" fillId="0" borderId="36" xfId="12" applyFont="1" applyBorder="1" applyAlignment="1">
      <alignment horizontal="left" vertical="center" indent="2"/>
    </xf>
    <xf numFmtId="43" fontId="7" fillId="0" borderId="0" xfId="12" applyNumberFormat="1"/>
    <xf numFmtId="0" fontId="13" fillId="0" borderId="7" xfId="12" applyFont="1" applyBorder="1" applyAlignment="1">
      <alignment wrapText="1"/>
    </xf>
    <xf numFmtId="0" fontId="13" fillId="0" borderId="17" xfId="12" applyFont="1" applyBorder="1" applyAlignment="1">
      <alignment wrapText="1"/>
    </xf>
    <xf numFmtId="0" fontId="13" fillId="0" borderId="29" xfId="12" applyFont="1" applyBorder="1" applyAlignment="1">
      <alignment wrapText="1"/>
    </xf>
    <xf numFmtId="0" fontId="11" fillId="0" borderId="0" xfId="12" applyFont="1" applyAlignment="1">
      <alignment vertical="center"/>
    </xf>
    <xf numFmtId="0" fontId="37" fillId="0" borderId="0" xfId="12" applyFont="1"/>
    <xf numFmtId="0" fontId="10" fillId="0" borderId="0" xfId="12" applyFont="1" applyFill="1" applyBorder="1" applyAlignment="1">
      <alignment horizontal="center" vertical="center"/>
    </xf>
    <xf numFmtId="0" fontId="7" fillId="0" borderId="0" xfId="12" applyBorder="1"/>
    <xf numFmtId="0" fontId="11" fillId="0" borderId="0" xfId="12" applyFont="1" applyBorder="1" applyAlignment="1">
      <alignment vertical="center"/>
    </xf>
    <xf numFmtId="0" fontId="7" fillId="0" borderId="0" xfId="12" applyBorder="1" applyAlignment="1">
      <alignment vertical="center"/>
    </xf>
    <xf numFmtId="0" fontId="7" fillId="0" borderId="17" xfId="12" applyFont="1" applyFill="1" applyBorder="1" applyAlignment="1">
      <alignment horizontal="right" vertical="center" indent="2"/>
    </xf>
    <xf numFmtId="166" fontId="7" fillId="0" borderId="0" xfId="12" applyNumberFormat="1"/>
    <xf numFmtId="0" fontId="13" fillId="0" borderId="32" xfId="12" applyFont="1" applyBorder="1" applyAlignment="1">
      <alignment wrapText="1"/>
    </xf>
    <xf numFmtId="0" fontId="7" fillId="0" borderId="0" xfId="12" applyFont="1" applyAlignment="1">
      <alignment wrapText="1"/>
    </xf>
    <xf numFmtId="3" fontId="7" fillId="0" borderId="0" xfId="12" applyNumberFormat="1" applyFont="1" applyAlignment="1">
      <alignment wrapText="1"/>
    </xf>
    <xf numFmtId="10" fontId="7" fillId="0" borderId="0" xfId="12" applyNumberFormat="1" applyFont="1" applyAlignment="1">
      <alignment wrapText="1"/>
    </xf>
    <xf numFmtId="0" fontId="36" fillId="0" borderId="0" xfId="12" applyFont="1"/>
    <xf numFmtId="0" fontId="7" fillId="0" borderId="5" xfId="12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8" fillId="0" borderId="0" xfId="0" applyFont="1" applyAlignment="1">
      <alignment vertical="center"/>
    </xf>
    <xf numFmtId="165" fontId="13" fillId="0" borderId="0" xfId="17" applyNumberFormat="1" applyFont="1" applyBorder="1" applyAlignment="1">
      <alignment horizontal="left" vertical="center" wrapText="1"/>
    </xf>
    <xf numFmtId="165" fontId="7" fillId="0" borderId="7" xfId="17" applyNumberFormat="1" applyFont="1" applyBorder="1" applyAlignment="1">
      <alignment horizontal="left" vertical="center" wrapText="1" indent="2"/>
    </xf>
    <xf numFmtId="165" fontId="7" fillId="0" borderId="9" xfId="17" applyNumberFormat="1" applyFont="1" applyBorder="1" applyAlignment="1">
      <alignment horizontal="left" vertical="center" wrapText="1" indent="2"/>
    </xf>
    <xf numFmtId="165" fontId="7" fillId="0" borderId="17" xfId="17" applyNumberFormat="1" applyFont="1" applyBorder="1" applyAlignment="1">
      <alignment horizontal="left" vertical="center" wrapText="1" indent="2"/>
    </xf>
    <xf numFmtId="165" fontId="7" fillId="0" borderId="29" xfId="17" applyNumberFormat="1" applyFont="1" applyBorder="1" applyAlignment="1">
      <alignment horizontal="left" vertical="center" wrapText="1" indent="2"/>
    </xf>
    <xf numFmtId="0" fontId="7" fillId="0" borderId="0" xfId="3" applyFill="1"/>
    <xf numFmtId="0" fontId="6" fillId="0" borderId="0" xfId="0" applyFont="1" applyAlignment="1">
      <alignment vertical="center" wrapText="1"/>
    </xf>
    <xf numFmtId="0" fontId="0" fillId="0" borderId="0" xfId="0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12" fillId="0" borderId="0" xfId="12" applyFont="1" applyAlignment="1">
      <alignment vertical="center"/>
    </xf>
    <xf numFmtId="0" fontId="7" fillId="0" borderId="0" xfId="12" applyAlignment="1">
      <alignment horizontal="right"/>
    </xf>
    <xf numFmtId="10" fontId="7" fillId="0" borderId="0" xfId="12" applyNumberFormat="1"/>
    <xf numFmtId="0" fontId="14" fillId="0" borderId="0" xfId="12" applyFont="1" applyAlignment="1">
      <alignment vertical="center"/>
    </xf>
    <xf numFmtId="0" fontId="7" fillId="0" borderId="0" xfId="12" applyAlignment="1">
      <alignment horizontal="left" vertical="center"/>
    </xf>
    <xf numFmtId="0" fontId="14" fillId="0" borderId="0" xfId="12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43" fontId="7" fillId="0" borderId="0" xfId="39" applyNumberFormat="1"/>
    <xf numFmtId="172" fontId="20" fillId="0" borderId="8" xfId="1" applyNumberFormat="1" applyFont="1" applyBorder="1" applyAlignment="1">
      <alignment vertical="center"/>
    </xf>
    <xf numFmtId="172" fontId="20" fillId="0" borderId="35" xfId="1" applyNumberFormat="1" applyFont="1" applyBorder="1" applyAlignment="1">
      <alignment vertical="center"/>
    </xf>
    <xf numFmtId="172" fontId="20" fillId="0" borderId="10" xfId="1" applyNumberFormat="1" applyFont="1" applyBorder="1" applyAlignment="1">
      <alignment vertical="center"/>
    </xf>
    <xf numFmtId="4" fontId="13" fillId="0" borderId="18" xfId="6" applyNumberFormat="1" applyFont="1" applyBorder="1" applyAlignment="1">
      <alignment vertical="center"/>
    </xf>
    <xf numFmtId="4" fontId="13" fillId="0" borderId="45" xfId="6" applyNumberFormat="1" applyFont="1" applyBorder="1" applyAlignment="1">
      <alignment vertical="center"/>
    </xf>
    <xf numFmtId="4" fontId="13" fillId="0" borderId="18" xfId="6" applyNumberFormat="1" applyFont="1" applyBorder="1"/>
    <xf numFmtId="4" fontId="13" fillId="0" borderId="45" xfId="6" applyNumberFormat="1" applyFont="1" applyBorder="1"/>
    <xf numFmtId="4" fontId="20" fillId="0" borderId="50" xfId="3" applyNumberFormat="1" applyFont="1" applyBorder="1" applyAlignment="1">
      <alignment vertical="center"/>
    </xf>
    <xf numFmtId="0" fontId="15" fillId="0" borderId="11" xfId="3" applyFont="1" applyBorder="1" applyAlignment="1">
      <alignment horizontal="center" vertical="center" wrapText="1"/>
    </xf>
    <xf numFmtId="169" fontId="30" fillId="0" borderId="50" xfId="3" applyNumberFormat="1" applyFont="1" applyBorder="1" applyAlignment="1">
      <alignment vertical="center"/>
    </xf>
    <xf numFmtId="0" fontId="13" fillId="3" borderId="51" xfId="3" applyFont="1" applyFill="1" applyBorder="1" applyAlignment="1">
      <alignment horizontal="center" vertical="center"/>
    </xf>
    <xf numFmtId="171" fontId="22" fillId="0" borderId="55" xfId="6" applyNumberFormat="1" applyFont="1" applyBorder="1" applyAlignment="1">
      <alignment vertical="center"/>
    </xf>
    <xf numFmtId="171" fontId="22" fillId="0" borderId="18" xfId="6" applyNumberFormat="1" applyFont="1" applyBorder="1" applyAlignment="1">
      <alignment vertical="center"/>
    </xf>
    <xf numFmtId="171" fontId="22" fillId="0" borderId="20" xfId="6" applyNumberFormat="1" applyFont="1" applyBorder="1" applyAlignment="1">
      <alignment vertical="center"/>
    </xf>
    <xf numFmtId="0" fontId="13" fillId="0" borderId="7" xfId="12" applyFont="1" applyFill="1" applyBorder="1" applyAlignment="1">
      <alignment horizontal="left" vertical="center"/>
    </xf>
    <xf numFmtId="0" fontId="13" fillId="0" borderId="17" xfId="12" applyFont="1" applyFill="1" applyBorder="1" applyAlignment="1">
      <alignment horizontal="left" vertical="center"/>
    </xf>
    <xf numFmtId="0" fontId="13" fillId="0" borderId="29" xfId="12" applyFont="1" applyFill="1" applyBorder="1" applyAlignment="1">
      <alignment horizontal="left" vertical="center"/>
    </xf>
    <xf numFmtId="0" fontId="13" fillId="0" borderId="5" xfId="12" applyFont="1" applyFill="1" applyBorder="1" applyAlignment="1">
      <alignment horizontal="left" vertical="center"/>
    </xf>
    <xf numFmtId="0" fontId="13" fillId="0" borderId="9" xfId="12" applyFont="1" applyFill="1" applyBorder="1" applyAlignment="1">
      <alignment horizontal="left" vertical="center"/>
    </xf>
    <xf numFmtId="0" fontId="13" fillId="0" borderId="7" xfId="12" applyFont="1" applyFill="1" applyBorder="1" applyAlignment="1">
      <alignment horizontal="center" vertical="center"/>
    </xf>
    <xf numFmtId="0" fontId="13" fillId="0" borderId="17" xfId="12" applyFont="1" applyFill="1" applyBorder="1" applyAlignment="1">
      <alignment horizontal="center" vertical="center"/>
    </xf>
    <xf numFmtId="0" fontId="13" fillId="0" borderId="9" xfId="12" applyFont="1" applyFill="1" applyBorder="1" applyAlignment="1">
      <alignment horizontal="center" vertical="center"/>
    </xf>
    <xf numFmtId="0" fontId="13" fillId="0" borderId="17" xfId="12" applyFont="1" applyFill="1" applyBorder="1" applyAlignment="1">
      <alignment horizontal="justify" vertical="center"/>
    </xf>
    <xf numFmtId="0" fontId="43" fillId="0" borderId="0" xfId="12" applyFont="1" applyAlignment="1">
      <alignment vertical="center"/>
    </xf>
    <xf numFmtId="0" fontId="22" fillId="0" borderId="56" xfId="12" applyFont="1" applyBorder="1" applyAlignment="1">
      <alignment horizontal="center" vertical="center" wrapText="1"/>
    </xf>
    <xf numFmtId="0" fontId="22" fillId="0" borderId="16" xfId="12" applyFont="1" applyBorder="1" applyAlignment="1">
      <alignment horizontal="center" vertical="center" wrapText="1"/>
    </xf>
    <xf numFmtId="0" fontId="22" fillId="0" borderId="11" xfId="12" applyFont="1" applyBorder="1" applyAlignment="1">
      <alignment horizontal="center" vertical="center"/>
    </xf>
    <xf numFmtId="0" fontId="22" fillId="0" borderId="19" xfId="12" applyFont="1" applyBorder="1" applyAlignment="1">
      <alignment horizontal="center" vertical="center" wrapText="1"/>
    </xf>
    <xf numFmtId="0" fontId="22" fillId="0" borderId="11" xfId="12" applyFont="1" applyBorder="1" applyAlignment="1">
      <alignment horizontal="center" vertical="center" wrapText="1"/>
    </xf>
    <xf numFmtId="0" fontId="22" fillId="0" borderId="57" xfId="12" applyFont="1" applyBorder="1" applyAlignment="1">
      <alignment horizontal="center" vertical="center" wrapText="1"/>
    </xf>
    <xf numFmtId="0" fontId="22" fillId="0" borderId="40" xfId="12" applyFont="1" applyBorder="1" applyAlignment="1">
      <alignment horizontal="center" vertical="center" wrapText="1"/>
    </xf>
    <xf numFmtId="171" fontId="22" fillId="0" borderId="28" xfId="8" applyNumberFormat="1" applyFont="1" applyBorder="1" applyAlignment="1">
      <alignment vertical="center"/>
    </xf>
    <xf numFmtId="171" fontId="22" fillId="0" borderId="56" xfId="8" applyNumberFormat="1" applyFont="1" applyBorder="1" applyAlignment="1">
      <alignment vertical="center"/>
    </xf>
    <xf numFmtId="171" fontId="22" fillId="0" borderId="16" xfId="8" applyNumberFormat="1" applyFont="1" applyBorder="1" applyAlignment="1">
      <alignment vertical="center"/>
    </xf>
    <xf numFmtId="171" fontId="22" fillId="0" borderId="59" xfId="8" applyNumberFormat="1" applyFont="1" applyBorder="1" applyAlignment="1">
      <alignment vertical="center"/>
    </xf>
    <xf numFmtId="171" fontId="22" fillId="0" borderId="11" xfId="8" applyNumberFormat="1" applyFont="1" applyBorder="1" applyAlignment="1">
      <alignment vertical="center"/>
    </xf>
    <xf numFmtId="171" fontId="22" fillId="0" borderId="19" xfId="8" applyNumberFormat="1" applyFont="1" applyBorder="1" applyAlignment="1">
      <alignment vertical="center"/>
    </xf>
    <xf numFmtId="171" fontId="22" fillId="0" borderId="30" xfId="8" applyNumberFormat="1" applyFont="1" applyBorder="1" applyAlignment="1">
      <alignment vertical="center"/>
    </xf>
    <xf numFmtId="171" fontId="22" fillId="0" borderId="49" xfId="8" applyNumberFormat="1" applyFont="1" applyBorder="1" applyAlignment="1">
      <alignment vertical="center"/>
    </xf>
    <xf numFmtId="171" fontId="22" fillId="0" borderId="21" xfId="8" applyNumberFormat="1" applyFont="1" applyBorder="1" applyAlignment="1">
      <alignment vertical="center"/>
    </xf>
    <xf numFmtId="171" fontId="22" fillId="0" borderId="7" xfId="8" applyNumberFormat="1" applyFont="1" applyBorder="1" applyAlignment="1">
      <alignment vertical="center"/>
    </xf>
    <xf numFmtId="171" fontId="22" fillId="0" borderId="9" xfId="8" applyNumberFormat="1" applyFont="1" applyBorder="1" applyAlignment="1">
      <alignment vertical="center"/>
    </xf>
    <xf numFmtId="171" fontId="22" fillId="0" borderId="8" xfId="8" applyNumberFormat="1" applyFont="1" applyBorder="1" applyAlignment="1">
      <alignment vertical="center"/>
    </xf>
    <xf numFmtId="171" fontId="22" fillId="0" borderId="17" xfId="8" applyNumberFormat="1" applyFont="1" applyBorder="1" applyAlignment="1">
      <alignment vertical="center"/>
    </xf>
    <xf numFmtId="171" fontId="22" fillId="0" borderId="35" xfId="8" applyNumberFormat="1" applyFont="1" applyBorder="1" applyAlignment="1">
      <alignment vertical="center"/>
    </xf>
    <xf numFmtId="171" fontId="22" fillId="0" borderId="10" xfId="8" applyNumberFormat="1" applyFont="1" applyBorder="1" applyAlignment="1">
      <alignment vertical="center"/>
    </xf>
    <xf numFmtId="0" fontId="13" fillId="0" borderId="34" xfId="12" applyFont="1" applyFill="1" applyBorder="1" applyAlignment="1">
      <alignment horizontal="left" vertical="center"/>
    </xf>
    <xf numFmtId="0" fontId="13" fillId="0" borderId="36" xfId="12" applyFont="1" applyFill="1" applyBorder="1" applyAlignment="1">
      <alignment horizontal="left" vertical="center"/>
    </xf>
    <xf numFmtId="0" fontId="13" fillId="0" borderId="38" xfId="12" applyFont="1" applyFill="1" applyBorder="1" applyAlignment="1">
      <alignment horizontal="left" vertical="center"/>
    </xf>
    <xf numFmtId="171" fontId="22" fillId="0" borderId="34" xfId="8" applyNumberFormat="1" applyFont="1" applyBorder="1" applyAlignment="1">
      <alignment vertical="center"/>
    </xf>
    <xf numFmtId="171" fontId="22" fillId="0" borderId="67" xfId="8" applyNumberFormat="1" applyFont="1" applyBorder="1" applyAlignment="1">
      <alignment vertical="center"/>
    </xf>
    <xf numFmtId="171" fontId="22" fillId="0" borderId="39" xfId="8" applyNumberFormat="1" applyFont="1" applyBorder="1" applyAlignment="1">
      <alignment vertical="center"/>
    </xf>
    <xf numFmtId="171" fontId="16" fillId="0" borderId="7" xfId="44" applyNumberFormat="1" applyFont="1" applyBorder="1" applyAlignment="1">
      <alignment vertical="center"/>
    </xf>
    <xf numFmtId="171" fontId="16" fillId="0" borderId="9" xfId="44" applyNumberFormat="1" applyFont="1" applyBorder="1" applyAlignment="1">
      <alignment vertical="center"/>
    </xf>
    <xf numFmtId="172" fontId="16" fillId="0" borderId="8" xfId="44" applyNumberFormat="1" applyFont="1" applyBorder="1" applyAlignment="1">
      <alignment vertical="center"/>
    </xf>
    <xf numFmtId="172" fontId="16" fillId="0" borderId="35" xfId="44" applyNumberFormat="1" applyFont="1" applyBorder="1" applyAlignment="1">
      <alignment vertical="center"/>
    </xf>
    <xf numFmtId="172" fontId="16" fillId="0" borderId="10" xfId="44" applyNumberFormat="1" applyFont="1" applyBorder="1" applyAlignment="1">
      <alignment vertical="center"/>
    </xf>
    <xf numFmtId="0" fontId="13" fillId="0" borderId="0" xfId="42" applyFont="1" applyAlignment="1">
      <alignment vertical="center"/>
    </xf>
    <xf numFmtId="0" fontId="24" fillId="0" borderId="0" xfId="42" applyFont="1"/>
    <xf numFmtId="3" fontId="22" fillId="0" borderId="27" xfId="8" applyNumberFormat="1" applyFont="1" applyBorder="1" applyAlignment="1">
      <alignment vertical="center"/>
    </xf>
    <xf numFmtId="4" fontId="22" fillId="0" borderId="10" xfId="8" applyNumberFormat="1" applyFont="1" applyBorder="1" applyAlignment="1">
      <alignment vertical="center"/>
    </xf>
    <xf numFmtId="0" fontId="13" fillId="0" borderId="7" xfId="12" applyFont="1" applyFill="1" applyBorder="1" applyAlignment="1">
      <alignment vertical="center"/>
    </xf>
    <xf numFmtId="0" fontId="13" fillId="0" borderId="17" xfId="12" applyFont="1" applyFill="1" applyBorder="1" applyAlignment="1">
      <alignment vertical="center"/>
    </xf>
    <xf numFmtId="0" fontId="13" fillId="0" borderId="9" xfId="12" applyFont="1" applyFill="1" applyBorder="1" applyAlignment="1">
      <alignment vertical="center"/>
    </xf>
    <xf numFmtId="171" fontId="23" fillId="0" borderId="23" xfId="8" applyNumberFormat="1" applyFont="1" applyFill="1" applyBorder="1" applyAlignment="1">
      <alignment horizontal="right" vertical="center"/>
    </xf>
    <xf numFmtId="171" fontId="22" fillId="0" borderId="17" xfId="8" applyNumberFormat="1" applyFont="1" applyFill="1" applyBorder="1" applyAlignment="1">
      <alignment horizontal="right" vertical="center"/>
    </xf>
    <xf numFmtId="171" fontId="23" fillId="0" borderId="17" xfId="8" applyNumberFormat="1" applyFont="1" applyFill="1" applyBorder="1" applyAlignment="1">
      <alignment horizontal="right" vertical="center"/>
    </xf>
    <xf numFmtId="171" fontId="23" fillId="0" borderId="9" xfId="8" applyNumberFormat="1" applyFont="1" applyFill="1" applyBorder="1" applyAlignment="1">
      <alignment horizontal="right" vertical="center"/>
    </xf>
    <xf numFmtId="171" fontId="22" fillId="0" borderId="14" xfId="8" applyNumberFormat="1" applyFont="1" applyBorder="1" applyAlignment="1">
      <alignment vertical="center"/>
    </xf>
    <xf numFmtId="171" fontId="22" fillId="0" borderId="20" xfId="8" applyNumberFormat="1" applyFont="1" applyBorder="1" applyAlignment="1">
      <alignment vertical="center"/>
    </xf>
    <xf numFmtId="172" fontId="22" fillId="0" borderId="51" xfId="8" applyNumberFormat="1" applyFont="1" applyBorder="1" applyAlignment="1">
      <alignment vertical="center"/>
    </xf>
    <xf numFmtId="172" fontId="22" fillId="0" borderId="15" xfId="8" applyNumberFormat="1" applyFont="1" applyBorder="1" applyAlignment="1">
      <alignment vertical="center"/>
    </xf>
    <xf numFmtId="172" fontId="22" fillId="0" borderId="49" xfId="8" applyNumberFormat="1" applyFont="1" applyBorder="1" applyAlignment="1">
      <alignment vertical="center"/>
    </xf>
    <xf numFmtId="172" fontId="22" fillId="0" borderId="21" xfId="8" applyNumberFormat="1" applyFont="1" applyBorder="1" applyAlignment="1">
      <alignment vertical="center"/>
    </xf>
    <xf numFmtId="171" fontId="22" fillId="0" borderId="23" xfId="8" applyNumberFormat="1" applyFont="1" applyBorder="1" applyAlignment="1">
      <alignment vertical="center"/>
    </xf>
    <xf numFmtId="171" fontId="22" fillId="0" borderId="36" xfId="8" applyNumberFormat="1" applyFont="1" applyBorder="1" applyAlignment="1">
      <alignment vertical="center"/>
    </xf>
    <xf numFmtId="171" fontId="22" fillId="0" borderId="22" xfId="8" applyNumberFormat="1" applyFont="1" applyBorder="1" applyAlignment="1">
      <alignment vertical="center"/>
    </xf>
    <xf numFmtId="171" fontId="22" fillId="0" borderId="6" xfId="8" applyNumberFormat="1" applyFont="1" applyBorder="1" applyAlignment="1">
      <alignment vertical="center"/>
    </xf>
    <xf numFmtId="171" fontId="19" fillId="0" borderId="23" xfId="1" applyNumberFormat="1" applyFont="1" applyFill="1" applyBorder="1" applyAlignment="1">
      <alignment horizontal="right" vertical="center"/>
    </xf>
    <xf numFmtId="171" fontId="19" fillId="0" borderId="68" xfId="1" applyNumberFormat="1" applyFont="1" applyFill="1" applyBorder="1" applyAlignment="1">
      <alignment horizontal="right" vertical="center"/>
    </xf>
    <xf numFmtId="171" fontId="19" fillId="0" borderId="17" xfId="1" applyNumberFormat="1" applyFont="1" applyFill="1" applyBorder="1" applyAlignment="1">
      <alignment horizontal="right" vertical="center"/>
    </xf>
    <xf numFmtId="171" fontId="19" fillId="0" borderId="71" xfId="1" applyNumberFormat="1" applyFont="1" applyFill="1" applyBorder="1" applyAlignment="1">
      <alignment horizontal="right" vertical="center"/>
    </xf>
    <xf numFmtId="171" fontId="19" fillId="0" borderId="29" xfId="1" applyNumberFormat="1" applyFont="1" applyFill="1" applyBorder="1" applyAlignment="1">
      <alignment horizontal="right" vertical="center"/>
    </xf>
    <xf numFmtId="171" fontId="19" fillId="0" borderId="74" xfId="1" applyNumberFormat="1" applyFont="1" applyFill="1" applyBorder="1" applyAlignment="1">
      <alignment horizontal="right" vertical="center"/>
    </xf>
    <xf numFmtId="171" fontId="15" fillId="0" borderId="23" xfId="1" applyNumberFormat="1" applyFont="1" applyFill="1" applyBorder="1" applyAlignment="1">
      <alignment horizontal="right" vertical="center"/>
    </xf>
    <xf numFmtId="171" fontId="15" fillId="0" borderId="17" xfId="1" applyNumberFormat="1" applyFont="1" applyFill="1" applyBorder="1" applyAlignment="1">
      <alignment horizontal="right" vertical="center"/>
    </xf>
    <xf numFmtId="171" fontId="15" fillId="0" borderId="29" xfId="1" applyNumberFormat="1" applyFont="1" applyFill="1" applyBorder="1" applyAlignment="1">
      <alignment horizontal="right" vertical="center"/>
    </xf>
    <xf numFmtId="0" fontId="42" fillId="0" borderId="18" xfId="0" applyFont="1" applyBorder="1" applyAlignment="1">
      <alignment vertical="center"/>
    </xf>
    <xf numFmtId="171" fontId="20" fillId="0" borderId="55" xfId="1" applyNumberFormat="1" applyFont="1" applyBorder="1" applyAlignment="1">
      <alignment vertical="center"/>
    </xf>
    <xf numFmtId="171" fontId="20" fillId="0" borderId="56" xfId="1" applyNumberFormat="1" applyFont="1" applyBorder="1" applyAlignment="1">
      <alignment vertical="center"/>
    </xf>
    <xf numFmtId="171" fontId="20" fillId="0" borderId="18" xfId="1" applyNumberFormat="1" applyFont="1" applyBorder="1" applyAlignment="1">
      <alignment vertical="center"/>
    </xf>
    <xf numFmtId="171" fontId="20" fillId="0" borderId="11" xfId="1" applyNumberFormat="1" applyFont="1" applyBorder="1" applyAlignment="1">
      <alignment vertical="center"/>
    </xf>
    <xf numFmtId="171" fontId="20" fillId="0" borderId="45" xfId="1" applyNumberFormat="1" applyFont="1" applyBorder="1" applyAlignment="1">
      <alignment vertical="center"/>
    </xf>
    <xf numFmtId="171" fontId="20" fillId="0" borderId="57" xfId="1" applyNumberFormat="1" applyFont="1" applyBorder="1" applyAlignment="1">
      <alignment vertical="center"/>
    </xf>
    <xf numFmtId="171" fontId="14" fillId="0" borderId="1" xfId="1" applyNumberFormat="1" applyFont="1" applyBorder="1" applyAlignment="1">
      <alignment vertical="center"/>
    </xf>
    <xf numFmtId="171" fontId="14" fillId="0" borderId="44" xfId="1" applyNumberFormat="1" applyFont="1" applyBorder="1" applyAlignment="1">
      <alignment vertical="center"/>
    </xf>
    <xf numFmtId="171" fontId="14" fillId="0" borderId="2" xfId="1" applyNumberFormat="1" applyFont="1" applyBorder="1" applyAlignment="1">
      <alignment vertical="center"/>
    </xf>
    <xf numFmtId="171" fontId="14" fillId="0" borderId="24" xfId="1" applyNumberFormat="1" applyFont="1" applyBorder="1" applyAlignment="1">
      <alignment vertical="center"/>
    </xf>
    <xf numFmtId="171" fontId="14" fillId="0" borderId="0" xfId="1" applyNumberFormat="1" applyFont="1" applyBorder="1" applyAlignment="1">
      <alignment vertical="center"/>
    </xf>
    <xf numFmtId="171" fontId="14" fillId="0" borderId="42" xfId="1" applyNumberFormat="1" applyFont="1" applyBorder="1" applyAlignment="1">
      <alignment vertical="center"/>
    </xf>
    <xf numFmtId="171" fontId="14" fillId="0" borderId="22" xfId="1" applyNumberFormat="1" applyFont="1" applyBorder="1" applyAlignment="1">
      <alignment vertical="center"/>
    </xf>
    <xf numFmtId="171" fontId="14" fillId="0" borderId="32" xfId="1" applyNumberFormat="1" applyFont="1" applyBorder="1" applyAlignment="1">
      <alignment vertical="center"/>
    </xf>
    <xf numFmtId="171" fontId="14" fillId="0" borderId="43" xfId="1" applyNumberFormat="1" applyFont="1" applyBorder="1" applyAlignment="1">
      <alignment vertical="center"/>
    </xf>
    <xf numFmtId="0" fontId="44" fillId="0" borderId="0" xfId="12" applyFont="1" applyAlignment="1">
      <alignment vertical="center"/>
    </xf>
    <xf numFmtId="172" fontId="22" fillId="0" borderId="26" xfId="8" applyNumberFormat="1" applyFont="1" applyBorder="1" applyAlignment="1">
      <alignment vertical="center"/>
    </xf>
    <xf numFmtId="4" fontId="22" fillId="0" borderId="19" xfId="8" applyNumberFormat="1" applyFont="1" applyBorder="1" applyAlignment="1">
      <alignment vertical="center"/>
    </xf>
    <xf numFmtId="4" fontId="22" fillId="0" borderId="21" xfId="8" applyNumberFormat="1" applyFont="1" applyBorder="1" applyAlignment="1">
      <alignment vertical="center"/>
    </xf>
    <xf numFmtId="4" fontId="23" fillId="0" borderId="4" xfId="8" applyNumberFormat="1" applyFont="1" applyBorder="1" applyAlignment="1">
      <alignment vertical="center"/>
    </xf>
    <xf numFmtId="4" fontId="22" fillId="0" borderId="15" xfId="8" applyNumberFormat="1" applyFont="1" applyBorder="1" applyAlignment="1">
      <alignment vertical="center"/>
    </xf>
    <xf numFmtId="4" fontId="22" fillId="0" borderId="16" xfId="8" applyNumberFormat="1" applyFont="1" applyBorder="1" applyAlignment="1">
      <alignment vertical="center"/>
    </xf>
    <xf numFmtId="3" fontId="22" fillId="0" borderId="18" xfId="8" applyNumberFormat="1" applyFont="1" applyBorder="1" applyAlignment="1">
      <alignment vertical="center"/>
    </xf>
    <xf numFmtId="3" fontId="22" fillId="0" borderId="20" xfId="8" applyNumberFormat="1" applyFont="1" applyBorder="1" applyAlignment="1">
      <alignment vertical="center"/>
    </xf>
    <xf numFmtId="3" fontId="22" fillId="0" borderId="14" xfId="8" applyNumberFormat="1" applyFont="1" applyBorder="1" applyAlignment="1">
      <alignment vertical="center"/>
    </xf>
    <xf numFmtId="3" fontId="22" fillId="0" borderId="55" xfId="8" applyNumberFormat="1" applyFont="1" applyBorder="1" applyAlignment="1">
      <alignment vertical="center"/>
    </xf>
    <xf numFmtId="0" fontId="44" fillId="0" borderId="0" xfId="12" applyFont="1"/>
    <xf numFmtId="3" fontId="22" fillId="0" borderId="3" xfId="8" applyNumberFormat="1" applyFont="1" applyBorder="1" applyAlignment="1">
      <alignment vertical="center"/>
    </xf>
    <xf numFmtId="172" fontId="20" fillId="0" borderId="61" xfId="8" applyNumberFormat="1" applyFont="1" applyBorder="1" applyAlignment="1">
      <alignment vertical="center"/>
    </xf>
    <xf numFmtId="172" fontId="20" fillId="0" borderId="63" xfId="8" applyNumberFormat="1" applyFont="1" applyBorder="1" applyAlignment="1">
      <alignment vertical="center"/>
    </xf>
    <xf numFmtId="172" fontId="20" fillId="0" borderId="59" xfId="8" applyNumberFormat="1" applyFont="1" applyBorder="1" applyAlignment="1">
      <alignment vertical="center"/>
    </xf>
    <xf numFmtId="172" fontId="20" fillId="0" borderId="64" xfId="8" applyNumberFormat="1" applyFont="1" applyBorder="1" applyAlignment="1">
      <alignment vertical="center"/>
    </xf>
    <xf numFmtId="172" fontId="20" fillId="0" borderId="30" xfId="8" applyNumberFormat="1" applyFont="1" applyBorder="1" applyAlignment="1">
      <alignment vertical="center"/>
    </xf>
    <xf numFmtId="172" fontId="20" fillId="0" borderId="48" xfId="8" applyNumberFormat="1" applyFont="1" applyBorder="1" applyAlignment="1">
      <alignment vertical="center"/>
    </xf>
    <xf numFmtId="0" fontId="7" fillId="0" borderId="29" xfId="12" applyFont="1" applyBorder="1" applyAlignment="1">
      <alignment vertical="center"/>
    </xf>
    <xf numFmtId="0" fontId="7" fillId="0" borderId="24" xfId="12" applyFont="1" applyFill="1" applyBorder="1" applyAlignment="1">
      <alignment vertical="center"/>
    </xf>
    <xf numFmtId="0" fontId="13" fillId="0" borderId="34" xfId="12" applyFont="1" applyBorder="1" applyAlignment="1">
      <alignment vertical="center"/>
    </xf>
    <xf numFmtId="0" fontId="7" fillId="0" borderId="7" xfId="12" applyFont="1" applyFill="1" applyBorder="1" applyAlignment="1">
      <alignment horizontal="left" vertical="center" indent="2"/>
    </xf>
    <xf numFmtId="0" fontId="7" fillId="0" borderId="17" xfId="12" applyFont="1" applyFill="1" applyBorder="1" applyAlignment="1">
      <alignment horizontal="left" vertical="center" indent="2"/>
    </xf>
    <xf numFmtId="0" fontId="7" fillId="0" borderId="29" xfId="12" applyFont="1" applyFill="1" applyBorder="1" applyAlignment="1">
      <alignment horizontal="left" vertical="center" indent="2"/>
    </xf>
    <xf numFmtId="0" fontId="45" fillId="0" borderId="13" xfId="12" applyFont="1" applyBorder="1" applyAlignment="1">
      <alignment horizontal="left" vertical="center" indent="1"/>
    </xf>
    <xf numFmtId="3" fontId="35" fillId="0" borderId="3" xfId="8" applyNumberFormat="1" applyFont="1" applyBorder="1" applyAlignment="1">
      <alignment vertical="center"/>
    </xf>
    <xf numFmtId="4" fontId="35" fillId="0" borderId="4" xfId="8" applyNumberFormat="1" applyFont="1" applyBorder="1" applyAlignment="1">
      <alignment vertical="center"/>
    </xf>
    <xf numFmtId="0" fontId="45" fillId="0" borderId="38" xfId="12" applyFont="1" applyBorder="1" applyAlignment="1">
      <alignment horizontal="left" vertical="center" indent="1"/>
    </xf>
    <xf numFmtId="3" fontId="35" fillId="0" borderId="45" xfId="8" applyNumberFormat="1" applyFont="1" applyBorder="1" applyAlignment="1">
      <alignment vertical="center"/>
    </xf>
    <xf numFmtId="4" fontId="35" fillId="0" borderId="40" xfId="8" applyNumberFormat="1" applyFont="1" applyBorder="1" applyAlignment="1">
      <alignment vertical="center"/>
    </xf>
    <xf numFmtId="3" fontId="20" fillId="0" borderId="18" xfId="12" applyNumberFormat="1" applyFont="1" applyBorder="1" applyAlignment="1">
      <alignment horizontal="center" vertical="center"/>
    </xf>
    <xf numFmtId="4" fontId="20" fillId="0" borderId="15" xfId="8" applyNumberFormat="1" applyFont="1" applyBorder="1" applyAlignment="1">
      <alignment horizontal="right" vertical="center"/>
    </xf>
    <xf numFmtId="4" fontId="20" fillId="0" borderId="19" xfId="8" applyNumberFormat="1" applyFont="1" applyBorder="1" applyAlignment="1">
      <alignment horizontal="right" vertical="center"/>
    </xf>
    <xf numFmtId="4" fontId="20" fillId="0" borderId="21" xfId="8" applyNumberFormat="1" applyFont="1" applyBorder="1" applyAlignment="1">
      <alignment horizontal="right" vertical="center"/>
    </xf>
    <xf numFmtId="0" fontId="7" fillId="0" borderId="7" xfId="12" applyFont="1" applyBorder="1" applyAlignment="1">
      <alignment horizontal="left" vertical="center" indent="2"/>
    </xf>
    <xf numFmtId="0" fontId="7" fillId="0" borderId="17" xfId="12" applyFont="1" applyBorder="1" applyAlignment="1">
      <alignment horizontal="left" vertical="center" indent="2"/>
    </xf>
    <xf numFmtId="0" fontId="7" fillId="0" borderId="9" xfId="12" applyFont="1" applyBorder="1" applyAlignment="1">
      <alignment horizontal="left" vertical="center" indent="2"/>
    </xf>
    <xf numFmtId="3" fontId="22" fillId="0" borderId="55" xfId="8" applyNumberFormat="1" applyFont="1" applyBorder="1" applyAlignment="1">
      <alignment horizontal="right" vertical="center"/>
    </xf>
    <xf numFmtId="3" fontId="22" fillId="0" borderId="18" xfId="8" applyNumberFormat="1" applyFont="1" applyBorder="1" applyAlignment="1">
      <alignment horizontal="right" vertical="center"/>
    </xf>
    <xf numFmtId="3" fontId="22" fillId="0" borderId="45" xfId="8" applyNumberFormat="1" applyFont="1" applyBorder="1" applyAlignment="1">
      <alignment horizontal="right" vertical="center"/>
    </xf>
    <xf numFmtId="4" fontId="22" fillId="0" borderId="16" xfId="8" applyNumberFormat="1" applyFont="1" applyBorder="1" applyAlignment="1">
      <alignment horizontal="right" vertical="center"/>
    </xf>
    <xf numFmtId="4" fontId="22" fillId="0" borderId="19" xfId="8" applyNumberFormat="1" applyFont="1" applyBorder="1" applyAlignment="1">
      <alignment horizontal="right" vertical="center"/>
    </xf>
    <xf numFmtId="4" fontId="22" fillId="0" borderId="40" xfId="8" applyNumberFormat="1" applyFont="1" applyBorder="1" applyAlignment="1">
      <alignment horizontal="right" vertical="center"/>
    </xf>
    <xf numFmtId="0" fontId="7" fillId="0" borderId="29" xfId="12" applyFont="1" applyBorder="1" applyAlignment="1">
      <alignment horizontal="left" vertical="center" indent="2"/>
    </xf>
    <xf numFmtId="3" fontId="20" fillId="0" borderId="14" xfId="12" applyNumberFormat="1" applyFont="1" applyBorder="1" applyAlignment="1">
      <alignment horizontal="right" vertical="center"/>
    </xf>
    <xf numFmtId="3" fontId="20" fillId="0" borderId="20" xfId="12" applyNumberFormat="1" applyFont="1" applyBorder="1" applyAlignment="1">
      <alignment horizontal="right" vertical="center"/>
    </xf>
    <xf numFmtId="4" fontId="20" fillId="0" borderId="15" xfId="12" applyNumberFormat="1" applyFont="1" applyBorder="1" applyAlignment="1">
      <alignment horizontal="right" vertical="center"/>
    </xf>
    <xf numFmtId="4" fontId="20" fillId="0" borderId="21" xfId="12" applyNumberFormat="1" applyFont="1" applyBorder="1" applyAlignment="1">
      <alignment horizontal="right" vertical="center"/>
    </xf>
    <xf numFmtId="4" fontId="20" fillId="0" borderId="16" xfId="8" applyNumberFormat="1" applyFont="1" applyBorder="1" applyAlignment="1">
      <alignment horizontal="right" vertical="center"/>
    </xf>
    <xf numFmtId="3" fontId="22" fillId="0" borderId="16" xfId="12" applyNumberFormat="1" applyFont="1" applyBorder="1" applyAlignment="1">
      <alignment vertical="center"/>
    </xf>
    <xf numFmtId="3" fontId="22" fillId="0" borderId="19" xfId="12" applyNumberFormat="1" applyFont="1" applyBorder="1" applyAlignment="1">
      <alignment vertical="center"/>
    </xf>
    <xf numFmtId="3" fontId="22" fillId="0" borderId="40" xfId="12" applyNumberFormat="1" applyFont="1" applyBorder="1" applyAlignment="1">
      <alignment vertical="center"/>
    </xf>
    <xf numFmtId="3" fontId="20" fillId="0" borderId="55" xfId="8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3" fontId="20" fillId="0" borderId="34" xfId="8" applyNumberFormat="1" applyFont="1" applyBorder="1" applyAlignment="1">
      <alignment horizontal="right" vertical="center"/>
    </xf>
    <xf numFmtId="3" fontId="20" fillId="0" borderId="60" xfId="8" applyNumberFormat="1" applyFont="1" applyBorder="1" applyAlignment="1">
      <alignment horizontal="right" vertical="center"/>
    </xf>
    <xf numFmtId="3" fontId="20" fillId="0" borderId="18" xfId="8" applyNumberFormat="1" applyFont="1" applyBorder="1" applyAlignment="1">
      <alignment horizontal="right" vertical="center"/>
    </xf>
    <xf numFmtId="3" fontId="20" fillId="0" borderId="45" xfId="8" applyNumberFormat="1" applyFont="1" applyBorder="1" applyAlignment="1">
      <alignment horizontal="right" vertical="center"/>
    </xf>
    <xf numFmtId="3" fontId="20" fillId="0" borderId="20" xfId="8" applyNumberFormat="1" applyFont="1" applyBorder="1" applyAlignment="1">
      <alignment horizontal="right" vertical="center"/>
    </xf>
    <xf numFmtId="0" fontId="44" fillId="0" borderId="0" xfId="42" applyFont="1"/>
    <xf numFmtId="0" fontId="13" fillId="0" borderId="34" xfId="12" applyFont="1" applyFill="1" applyBorder="1" applyAlignment="1">
      <alignment horizontal="center" vertical="center"/>
    </xf>
    <xf numFmtId="0" fontId="13" fillId="0" borderId="36" xfId="12" applyFont="1" applyFill="1" applyBorder="1" applyAlignment="1">
      <alignment horizontal="center" vertical="center"/>
    </xf>
    <xf numFmtId="0" fontId="13" fillId="0" borderId="38" xfId="12" applyFont="1" applyFill="1" applyBorder="1" applyAlignment="1">
      <alignment horizontal="center" vertical="center"/>
    </xf>
    <xf numFmtId="171" fontId="22" fillId="0" borderId="71" xfId="8" applyNumberFormat="1" applyFont="1" applyBorder="1" applyAlignment="1">
      <alignment vertical="center"/>
    </xf>
    <xf numFmtId="171" fontId="22" fillId="0" borderId="68" xfId="8" applyNumberFormat="1" applyFont="1" applyBorder="1" applyAlignment="1">
      <alignment vertical="center"/>
    </xf>
    <xf numFmtId="171" fontId="22" fillId="0" borderId="69" xfId="8" applyNumberFormat="1" applyFont="1" applyBorder="1" applyAlignment="1">
      <alignment vertical="center"/>
    </xf>
    <xf numFmtId="171" fontId="22" fillId="0" borderId="55" xfId="8" applyNumberFormat="1" applyFont="1" applyBorder="1" applyAlignment="1">
      <alignment vertical="center"/>
    </xf>
    <xf numFmtId="171" fontId="22" fillId="0" borderId="18" xfId="8" applyNumberFormat="1" applyFont="1" applyBorder="1" applyAlignment="1">
      <alignment vertical="center"/>
    </xf>
    <xf numFmtId="171" fontId="22" fillId="0" borderId="45" xfId="8" applyNumberFormat="1" applyFont="1" applyBorder="1" applyAlignment="1">
      <alignment vertical="center"/>
    </xf>
    <xf numFmtId="171" fontId="22" fillId="0" borderId="38" xfId="8" applyNumberFormat="1" applyFont="1" applyBorder="1" applyAlignment="1">
      <alignment vertical="center"/>
    </xf>
    <xf numFmtId="171" fontId="22" fillId="0" borderId="17" xfId="8" applyNumberFormat="1" applyFont="1" applyBorder="1" applyAlignment="1">
      <alignment horizontal="center" vertical="center"/>
    </xf>
    <xf numFmtId="171" fontId="22" fillId="0" borderId="9" xfId="8" applyNumberFormat="1" applyFont="1" applyBorder="1" applyAlignment="1">
      <alignment horizontal="center" vertical="center"/>
    </xf>
    <xf numFmtId="0" fontId="7" fillId="0" borderId="0" xfId="12" applyAlignment="1"/>
    <xf numFmtId="172" fontId="22" fillId="0" borderId="8" xfId="8" applyNumberFormat="1" applyFont="1" applyBorder="1" applyAlignment="1">
      <alignment vertical="center"/>
    </xf>
    <xf numFmtId="172" fontId="22" fillId="0" borderId="10" xfId="8" applyNumberFormat="1" applyFont="1" applyBorder="1" applyAlignment="1">
      <alignment vertical="center"/>
    </xf>
    <xf numFmtId="3" fontId="7" fillId="0" borderId="0" xfId="12" applyNumberFormat="1"/>
    <xf numFmtId="0" fontId="7" fillId="0" borderId="0" xfId="12" applyFont="1" applyAlignment="1"/>
    <xf numFmtId="171" fontId="16" fillId="0" borderId="8" xfId="8" applyNumberFormat="1" applyFont="1" applyBorder="1" applyAlignment="1">
      <alignment vertical="center"/>
    </xf>
    <xf numFmtId="171" fontId="16" fillId="0" borderId="35" xfId="8" applyNumberFormat="1" applyFont="1" applyBorder="1" applyAlignment="1">
      <alignment vertical="center"/>
    </xf>
    <xf numFmtId="171" fontId="16" fillId="0" borderId="10" xfId="8" applyNumberFormat="1" applyFont="1" applyBorder="1" applyAlignment="1">
      <alignment vertical="center"/>
    </xf>
    <xf numFmtId="0" fontId="24" fillId="0" borderId="0" xfId="12" applyFont="1" applyAlignment="1"/>
    <xf numFmtId="170" fontId="7" fillId="0" borderId="0" xfId="12" applyNumberFormat="1" applyAlignment="1">
      <alignment vertical="center"/>
    </xf>
    <xf numFmtId="0" fontId="47" fillId="0" borderId="0" xfId="0" applyFont="1"/>
    <xf numFmtId="171" fontId="22" fillId="0" borderId="40" xfId="8" applyNumberFormat="1" applyFont="1" applyBorder="1" applyAlignment="1">
      <alignment vertical="center"/>
    </xf>
    <xf numFmtId="0" fontId="22" fillId="0" borderId="56" xfId="12" applyFont="1" applyBorder="1" applyAlignment="1">
      <alignment horizontal="center" vertical="center"/>
    </xf>
    <xf numFmtId="0" fontId="22" fillId="0" borderId="16" xfId="12" applyFont="1" applyBorder="1" applyAlignment="1">
      <alignment horizontal="center" vertical="center"/>
    </xf>
    <xf numFmtId="0" fontId="22" fillId="0" borderId="57" xfId="12" applyFont="1" applyBorder="1" applyAlignment="1">
      <alignment horizontal="center" vertical="center"/>
    </xf>
    <xf numFmtId="0" fontId="22" fillId="0" borderId="40" xfId="12" applyFont="1" applyBorder="1" applyAlignment="1">
      <alignment horizontal="center" vertical="center"/>
    </xf>
    <xf numFmtId="165" fontId="14" fillId="0" borderId="0" xfId="17" applyNumberFormat="1" applyFont="1" applyFill="1" applyBorder="1" applyAlignment="1">
      <alignment horizontal="left" vertical="center"/>
    </xf>
    <xf numFmtId="0" fontId="24" fillId="0" borderId="0" xfId="3" applyFont="1" applyFill="1"/>
    <xf numFmtId="0" fontId="13" fillId="0" borderId="5" xfId="12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12" applyFont="1" applyFill="1" applyAlignment="1">
      <alignment vertical="center"/>
    </xf>
    <xf numFmtId="170" fontId="16" fillId="0" borderId="17" xfId="6" applyNumberFormat="1" applyFont="1" applyFill="1" applyBorder="1" applyAlignment="1">
      <alignment vertical="center"/>
    </xf>
    <xf numFmtId="0" fontId="44" fillId="0" borderId="0" xfId="0" applyFont="1" applyAlignment="1">
      <alignment vertical="center"/>
    </xf>
    <xf numFmtId="0" fontId="44" fillId="0" borderId="0" xfId="0" applyFont="1" applyAlignment="1"/>
    <xf numFmtId="165" fontId="16" fillId="0" borderId="17" xfId="6" applyNumberFormat="1" applyFont="1" applyBorder="1" applyAlignment="1">
      <alignment horizontal="center" vertical="center"/>
    </xf>
    <xf numFmtId="165" fontId="16" fillId="0" borderId="9" xfId="6" applyNumberFormat="1" applyFont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/>
    </xf>
    <xf numFmtId="171" fontId="16" fillId="0" borderId="7" xfId="6" applyNumberFormat="1" applyFont="1" applyFill="1" applyBorder="1" applyAlignment="1">
      <alignment vertical="center"/>
    </xf>
    <xf numFmtId="170" fontId="16" fillId="0" borderId="7" xfId="6" applyNumberFormat="1" applyFont="1" applyFill="1" applyBorder="1" applyAlignment="1">
      <alignment vertical="center"/>
    </xf>
    <xf numFmtId="171" fontId="16" fillId="0" borderId="17" xfId="6" applyNumberFormat="1" applyFont="1" applyFill="1" applyBorder="1" applyAlignment="1">
      <alignment vertical="center"/>
    </xf>
    <xf numFmtId="171" fontId="16" fillId="0" borderId="9" xfId="6" applyNumberFormat="1" applyFont="1" applyFill="1" applyBorder="1" applyAlignment="1">
      <alignment vertical="center"/>
    </xf>
    <xf numFmtId="0" fontId="13" fillId="0" borderId="8" xfId="42" applyFont="1" applyFill="1" applyBorder="1" applyAlignment="1">
      <alignment horizontal="justify" vertical="center"/>
    </xf>
    <xf numFmtId="0" fontId="13" fillId="0" borderId="35" xfId="42" applyFont="1" applyFill="1" applyBorder="1" applyAlignment="1">
      <alignment horizontal="justify" vertical="center"/>
    </xf>
    <xf numFmtId="0" fontId="13" fillId="0" borderId="37" xfId="42" applyFont="1" applyFill="1" applyBorder="1" applyAlignment="1">
      <alignment horizontal="justify" vertical="center"/>
    </xf>
    <xf numFmtId="0" fontId="13" fillId="0" borderId="34" xfId="42" applyFont="1" applyFill="1" applyBorder="1" applyAlignment="1">
      <alignment horizontal="justify" vertical="center"/>
    </xf>
    <xf numFmtId="0" fontId="13" fillId="0" borderId="36" xfId="42" applyFont="1" applyFill="1" applyBorder="1" applyAlignment="1">
      <alignment horizontal="justify" vertical="center"/>
    </xf>
    <xf numFmtId="0" fontId="13" fillId="0" borderId="60" xfId="42" applyFont="1" applyFill="1" applyBorder="1" applyAlignment="1">
      <alignment horizontal="justify" vertical="center"/>
    </xf>
    <xf numFmtId="0" fontId="7" fillId="0" borderId="78" xfId="42" applyFont="1" applyFill="1" applyBorder="1" applyAlignment="1">
      <alignment horizontal="left" vertical="center" indent="1"/>
    </xf>
    <xf numFmtId="0" fontId="7" fillId="0" borderId="67" xfId="42" applyFont="1" applyFill="1" applyBorder="1" applyAlignment="1">
      <alignment horizontal="left" vertical="center" indent="1"/>
    </xf>
    <xf numFmtId="0" fontId="13" fillId="0" borderId="38" xfId="42" applyFont="1" applyFill="1" applyBorder="1" applyAlignment="1">
      <alignment horizontal="justify" vertical="center"/>
    </xf>
    <xf numFmtId="0" fontId="7" fillId="0" borderId="72" xfId="12" applyFont="1" applyBorder="1" applyAlignment="1">
      <alignment horizontal="center" vertical="center"/>
    </xf>
    <xf numFmtId="0" fontId="7" fillId="0" borderId="64" xfId="12" applyFont="1" applyBorder="1" applyAlignment="1">
      <alignment horizontal="center" vertical="center"/>
    </xf>
    <xf numFmtId="0" fontId="13" fillId="0" borderId="59" xfId="12" applyFont="1" applyFill="1" applyBorder="1" applyAlignment="1">
      <alignment horizontal="justify" vertical="center"/>
    </xf>
    <xf numFmtId="0" fontId="7" fillId="0" borderId="73" xfId="12" applyFont="1" applyBorder="1" applyAlignment="1">
      <alignment horizontal="center" vertical="center"/>
    </xf>
    <xf numFmtId="0" fontId="48" fillId="0" borderId="0" xfId="0" applyFont="1"/>
    <xf numFmtId="169" fontId="29" fillId="0" borderId="80" xfId="3" applyNumberFormat="1" applyFont="1" applyBorder="1" applyAlignment="1">
      <alignment vertical="center"/>
    </xf>
    <xf numFmtId="169" fontId="29" fillId="0" borderId="81" xfId="3" applyNumberFormat="1" applyFont="1" applyBorder="1" applyAlignment="1">
      <alignment vertical="center"/>
    </xf>
    <xf numFmtId="4" fontId="30" fillId="0" borderId="50" xfId="3" applyNumberFormat="1" applyFont="1" applyBorder="1" applyAlignment="1">
      <alignment vertical="center"/>
    </xf>
    <xf numFmtId="4" fontId="20" fillId="0" borderId="76" xfId="3" applyNumberFormat="1" applyFont="1" applyBorder="1" applyAlignment="1">
      <alignment vertical="center"/>
    </xf>
    <xf numFmtId="169" fontId="20" fillId="0" borderId="75" xfId="3" applyNumberFormat="1" applyFont="1" applyBorder="1" applyAlignment="1">
      <alignment vertical="center"/>
    </xf>
    <xf numFmtId="4" fontId="29" fillId="0" borderId="75" xfId="3" applyNumberFormat="1" applyFont="1" applyBorder="1" applyAlignment="1">
      <alignment vertical="center"/>
    </xf>
    <xf numFmtId="169" fontId="29" fillId="3" borderId="82" xfId="3" applyNumberFormat="1" applyFont="1" applyFill="1" applyBorder="1" applyAlignment="1">
      <alignment vertical="center"/>
    </xf>
    <xf numFmtId="4" fontId="22" fillId="0" borderId="7" xfId="6" applyNumberFormat="1" applyFont="1" applyBorder="1" applyAlignment="1">
      <alignment horizontal="right" vertical="center"/>
    </xf>
    <xf numFmtId="4" fontId="22" fillId="0" borderId="9" xfId="6" applyNumberFormat="1" applyFont="1" applyBorder="1" applyAlignment="1">
      <alignment horizontal="right" vertical="center"/>
    </xf>
    <xf numFmtId="4" fontId="22" fillId="0" borderId="17" xfId="6" applyNumberFormat="1" applyFont="1" applyBorder="1" applyAlignment="1">
      <alignment horizontal="right" vertical="center"/>
    </xf>
    <xf numFmtId="0" fontId="7" fillId="0" borderId="0" xfId="17"/>
    <xf numFmtId="4" fontId="16" fillId="0" borderId="7" xfId="6" applyNumberFormat="1" applyFont="1" applyBorder="1" applyAlignment="1">
      <alignment horizontal="center" vertical="center"/>
    </xf>
    <xf numFmtId="4" fontId="7" fillId="0" borderId="0" xfId="17" applyNumberFormat="1" applyAlignment="1">
      <alignment vertical="center"/>
    </xf>
    <xf numFmtId="4" fontId="16" fillId="0" borderId="7" xfId="6" applyNumberFormat="1" applyFont="1" applyBorder="1" applyAlignment="1">
      <alignment horizontal="right" vertical="center"/>
    </xf>
    <xf numFmtId="172" fontId="20" fillId="0" borderId="23" xfId="8" applyNumberFormat="1" applyFont="1" applyFill="1" applyBorder="1" applyAlignment="1">
      <alignment vertical="center"/>
    </xf>
    <xf numFmtId="172" fontId="20" fillId="0" borderId="17" xfId="8" applyNumberFormat="1" applyFont="1" applyFill="1" applyBorder="1" applyAlignment="1">
      <alignment vertical="center"/>
    </xf>
    <xf numFmtId="171" fontId="15" fillId="0" borderId="23" xfId="8" applyNumberFormat="1" applyFont="1" applyFill="1" applyBorder="1" applyAlignment="1">
      <alignment horizontal="right" vertical="center"/>
    </xf>
    <xf numFmtId="171" fontId="15" fillId="0" borderId="17" xfId="8" applyNumberFormat="1" applyFont="1" applyFill="1" applyBorder="1" applyAlignment="1">
      <alignment horizontal="right" vertical="center"/>
    </xf>
    <xf numFmtId="171" fontId="15" fillId="0" borderId="29" xfId="8" applyNumberFormat="1" applyFont="1" applyFill="1" applyBorder="1" applyAlignment="1">
      <alignment horizontal="right" vertical="center"/>
    </xf>
    <xf numFmtId="0" fontId="49" fillId="0" borderId="23" xfId="12" applyFont="1" applyFill="1" applyBorder="1" applyAlignment="1">
      <alignment horizontal="left" vertical="center" indent="2"/>
    </xf>
    <xf numFmtId="0" fontId="16" fillId="0" borderId="17" xfId="37" applyFont="1" applyFill="1" applyBorder="1" applyAlignment="1">
      <alignment horizontal="left" vertical="center"/>
    </xf>
    <xf numFmtId="0" fontId="18" fillId="0" borderId="0" xfId="46" applyFont="1" applyAlignment="1">
      <alignment vertical="center"/>
    </xf>
    <xf numFmtId="0" fontId="6" fillId="0" borderId="0" xfId="46" applyFont="1" applyAlignment="1">
      <alignment vertical="center" wrapText="1"/>
    </xf>
    <xf numFmtId="0" fontId="2" fillId="0" borderId="0" xfId="46"/>
    <xf numFmtId="0" fontId="2" fillId="0" borderId="0" xfId="46" applyAlignment="1">
      <alignment vertical="center"/>
    </xf>
    <xf numFmtId="0" fontId="10" fillId="0" borderId="0" xfId="46" applyFont="1" applyFill="1" applyBorder="1" applyAlignment="1">
      <alignment horizontal="center" vertical="center"/>
    </xf>
    <xf numFmtId="0" fontId="13" fillId="3" borderId="13" xfId="46" applyFont="1" applyFill="1" applyBorder="1" applyAlignment="1">
      <alignment horizontal="center" vertical="center" wrapText="1"/>
    </xf>
    <xf numFmtId="0" fontId="13" fillId="0" borderId="0" xfId="46" applyFont="1" applyFill="1" applyBorder="1" applyAlignment="1">
      <alignment horizontal="center" vertical="center" wrapText="1"/>
    </xf>
    <xf numFmtId="0" fontId="19" fillId="0" borderId="7" xfId="46" applyFont="1" applyBorder="1" applyAlignment="1">
      <alignment vertical="center" wrapText="1"/>
    </xf>
    <xf numFmtId="43" fontId="16" fillId="0" borderId="14" xfId="1" applyFont="1" applyBorder="1" applyAlignment="1">
      <alignment vertical="center"/>
    </xf>
    <xf numFmtId="10" fontId="16" fillId="0" borderId="0" xfId="2" applyNumberFormat="1" applyFont="1" applyFill="1" applyBorder="1" applyAlignment="1">
      <alignment horizontal="center"/>
    </xf>
    <xf numFmtId="4" fontId="16" fillId="0" borderId="18" xfId="1" applyNumberFormat="1" applyFont="1" applyBorder="1" applyAlignment="1">
      <alignment vertical="center"/>
    </xf>
    <xf numFmtId="0" fontId="19" fillId="0" borderId="17" xfId="46" applyFont="1" applyBorder="1" applyAlignment="1">
      <alignment vertical="center" wrapText="1"/>
    </xf>
    <xf numFmtId="43" fontId="16" fillId="0" borderId="18" xfId="1" applyFont="1" applyBorder="1" applyAlignment="1">
      <alignment vertical="center"/>
    </xf>
    <xf numFmtId="0" fontId="19" fillId="0" borderId="9" xfId="46" applyFont="1" applyBorder="1" applyAlignment="1">
      <alignment vertical="center" wrapText="1"/>
    </xf>
    <xf numFmtId="43" fontId="16" fillId="0" borderId="20" xfId="1" applyFont="1" applyBorder="1" applyAlignment="1">
      <alignment vertical="center"/>
    </xf>
    <xf numFmtId="4" fontId="16" fillId="0" borderId="45" xfId="1" applyNumberFormat="1" applyFont="1" applyBorder="1" applyAlignment="1">
      <alignment vertical="center"/>
    </xf>
    <xf numFmtId="0" fontId="13" fillId="3" borderId="22" xfId="46" applyFont="1" applyFill="1" applyBorder="1" applyAlignment="1">
      <alignment vertical="center"/>
    </xf>
    <xf numFmtId="43" fontId="13" fillId="3" borderId="13" xfId="1" applyNumberFormat="1" applyFont="1" applyFill="1" applyBorder="1" applyAlignment="1">
      <alignment vertical="center"/>
    </xf>
    <xf numFmtId="175" fontId="13" fillId="3" borderId="13" xfId="1" applyNumberFormat="1" applyFont="1" applyFill="1" applyBorder="1" applyAlignment="1">
      <alignment vertical="center"/>
    </xf>
    <xf numFmtId="4" fontId="13" fillId="3" borderId="13" xfId="1" applyNumberFormat="1" applyFont="1" applyFill="1" applyBorder="1" applyAlignment="1">
      <alignment vertical="center"/>
    </xf>
    <xf numFmtId="0" fontId="23" fillId="3" borderId="4" xfId="46" applyFont="1" applyFill="1" applyBorder="1" applyAlignment="1">
      <alignment horizontal="center" vertical="center" wrapText="1"/>
    </xf>
    <xf numFmtId="0" fontId="23" fillId="3" borderId="55" xfId="46" applyFont="1" applyFill="1" applyBorder="1" applyAlignment="1">
      <alignment horizontal="center" vertical="center" wrapText="1"/>
    </xf>
    <xf numFmtId="0" fontId="23" fillId="3" borderId="16" xfId="46" applyFont="1" applyFill="1" applyBorder="1" applyAlignment="1">
      <alignment horizontal="center" vertical="center" wrapText="1"/>
    </xf>
    <xf numFmtId="3" fontId="16" fillId="0" borderId="14" xfId="1" applyNumberFormat="1" applyFont="1" applyBorder="1" applyAlignment="1">
      <alignment horizontal="center" vertical="center"/>
    </xf>
    <xf numFmtId="3" fontId="16" fillId="0" borderId="18" xfId="1" applyNumberFormat="1" applyFont="1" applyBorder="1" applyAlignment="1">
      <alignment horizontal="center" vertical="center"/>
    </xf>
    <xf numFmtId="3" fontId="16" fillId="0" borderId="25" xfId="1" applyNumberFormat="1" applyFont="1" applyBorder="1" applyAlignment="1">
      <alignment horizontal="center" vertical="center"/>
    </xf>
    <xf numFmtId="0" fontId="13" fillId="3" borderId="5" xfId="46" applyFont="1" applyFill="1" applyBorder="1" applyAlignment="1">
      <alignment vertical="center"/>
    </xf>
    <xf numFmtId="3" fontId="13" fillId="3" borderId="13" xfId="1" applyNumberFormat="1" applyFont="1" applyFill="1" applyBorder="1" applyAlignment="1">
      <alignment horizontal="center" vertical="center"/>
    </xf>
    <xf numFmtId="3" fontId="13" fillId="3" borderId="45" xfId="1" applyNumberFormat="1" applyFont="1" applyFill="1" applyBorder="1" applyAlignment="1">
      <alignment horizontal="center" vertical="center"/>
    </xf>
    <xf numFmtId="0" fontId="10" fillId="3" borderId="5" xfId="37" applyFont="1" applyFill="1" applyBorder="1" applyAlignment="1">
      <alignment horizontal="center" vertical="center"/>
    </xf>
    <xf numFmtId="0" fontId="10" fillId="3" borderId="4" xfId="37" applyFont="1" applyFill="1" applyBorder="1" applyAlignment="1">
      <alignment horizontal="center" vertical="center"/>
    </xf>
    <xf numFmtId="4" fontId="16" fillId="0" borderId="16" xfId="1" applyNumberFormat="1" applyFont="1" applyBorder="1" applyAlignment="1">
      <alignment horizontal="center" vertical="center"/>
    </xf>
    <xf numFmtId="4" fontId="16" fillId="0" borderId="18" xfId="1" applyNumberFormat="1" applyFont="1" applyBorder="1" applyAlignment="1">
      <alignment horizontal="center" vertical="center"/>
    </xf>
    <xf numFmtId="4" fontId="16" fillId="0" borderId="21" xfId="1" applyNumberFormat="1" applyFont="1" applyBorder="1" applyAlignment="1">
      <alignment horizontal="center" vertical="center"/>
    </xf>
    <xf numFmtId="4" fontId="13" fillId="3" borderId="4" xfId="1" applyNumberFormat="1" applyFont="1" applyFill="1" applyBorder="1" applyAlignment="1">
      <alignment horizontal="center" vertical="center"/>
    </xf>
    <xf numFmtId="4" fontId="13" fillId="3" borderId="45" xfId="1" applyNumberFormat="1" applyFont="1" applyFill="1" applyBorder="1" applyAlignment="1">
      <alignment horizontal="center" vertical="center"/>
    </xf>
    <xf numFmtId="0" fontId="16" fillId="0" borderId="23" xfId="37" applyFont="1" applyBorder="1" applyAlignment="1">
      <alignment horizontal="left" vertical="center"/>
    </xf>
    <xf numFmtId="0" fontId="16" fillId="0" borderId="17" xfId="37" applyFont="1" applyBorder="1" applyAlignment="1">
      <alignment horizontal="left" vertical="center"/>
    </xf>
    <xf numFmtId="0" fontId="16" fillId="0" borderId="29" xfId="37" applyFont="1" applyBorder="1" applyAlignment="1">
      <alignment horizontal="left" vertical="center"/>
    </xf>
    <xf numFmtId="0" fontId="2" fillId="0" borderId="0" xfId="46" applyAlignment="1">
      <alignment horizontal="left" vertical="center" indent="2"/>
    </xf>
    <xf numFmtId="0" fontId="10" fillId="3" borderId="5" xfId="38" applyFont="1" applyFill="1" applyBorder="1" applyAlignment="1">
      <alignment horizontal="center" vertical="center"/>
    </xf>
    <xf numFmtId="0" fontId="13" fillId="3" borderId="46" xfId="46" applyFont="1" applyFill="1" applyBorder="1" applyAlignment="1">
      <alignment horizontal="center" vertical="center" wrapText="1"/>
    </xf>
    <xf numFmtId="0" fontId="13" fillId="3" borderId="47" xfId="46" applyFont="1" applyFill="1" applyBorder="1" applyAlignment="1">
      <alignment horizontal="center" vertical="center" wrapText="1"/>
    </xf>
    <xf numFmtId="0" fontId="16" fillId="0" borderId="7" xfId="38" applyFont="1" applyBorder="1" applyAlignment="1">
      <alignment horizontal="left" vertical="center" wrapText="1" indent="2"/>
    </xf>
    <xf numFmtId="3" fontId="16" fillId="0" borderId="7" xfId="38" applyNumberFormat="1" applyFont="1" applyBorder="1" applyAlignment="1">
      <alignment horizontal="center" vertical="center"/>
    </xf>
    <xf numFmtId="3" fontId="16" fillId="0" borderId="55" xfId="1" applyNumberFormat="1" applyFont="1" applyBorder="1" applyAlignment="1">
      <alignment horizontal="center" vertical="center"/>
    </xf>
    <xf numFmtId="0" fontId="16" fillId="0" borderId="9" xfId="38" applyFont="1" applyBorder="1" applyAlignment="1">
      <alignment horizontal="left" vertical="center" wrapText="1" indent="2"/>
    </xf>
    <xf numFmtId="3" fontId="16" fillId="0" borderId="29" xfId="38" applyNumberFormat="1" applyFont="1" applyBorder="1" applyAlignment="1">
      <alignment horizontal="center" vertical="center"/>
    </xf>
    <xf numFmtId="3" fontId="16" fillId="0" borderId="20" xfId="1" applyNumberFormat="1" applyFont="1" applyBorder="1" applyAlignment="1">
      <alignment horizontal="center" vertical="center"/>
    </xf>
    <xf numFmtId="0" fontId="13" fillId="6" borderId="6" xfId="38" applyFont="1" applyFill="1" applyBorder="1" applyAlignment="1">
      <alignment horizontal="left" vertical="center"/>
    </xf>
    <xf numFmtId="3" fontId="13" fillId="6" borderId="5" xfId="38" applyNumberFormat="1" applyFont="1" applyFill="1" applyBorder="1" applyAlignment="1">
      <alignment horizontal="center" vertical="center"/>
    </xf>
    <xf numFmtId="3" fontId="23" fillId="6" borderId="3" xfId="1" applyNumberFormat="1" applyFont="1" applyFill="1" applyBorder="1" applyAlignment="1">
      <alignment horizontal="center" vertical="center"/>
    </xf>
    <xf numFmtId="0" fontId="16" fillId="0" borderId="16" xfId="38" applyFont="1" applyBorder="1" applyAlignment="1">
      <alignment horizontal="left" vertical="center" wrapText="1" indent="2"/>
    </xf>
    <xf numFmtId="0" fontId="16" fillId="0" borderId="40" xfId="38" applyFont="1" applyBorder="1" applyAlignment="1">
      <alignment horizontal="left" vertical="center" wrapText="1" indent="2"/>
    </xf>
    <xf numFmtId="3" fontId="16" fillId="0" borderId="9" xfId="38" applyNumberFormat="1" applyFont="1" applyBorder="1" applyAlignment="1">
      <alignment horizontal="center" vertical="center"/>
    </xf>
    <xf numFmtId="3" fontId="16" fillId="0" borderId="1" xfId="38" applyNumberFormat="1" applyFont="1" applyBorder="1" applyAlignment="1">
      <alignment horizontal="center" vertical="center"/>
    </xf>
    <xf numFmtId="0" fontId="16" fillId="0" borderId="41" xfId="38" applyFont="1" applyBorder="1" applyAlignment="1">
      <alignment horizontal="left" vertical="center" wrapText="1" indent="2"/>
    </xf>
    <xf numFmtId="3" fontId="16" fillId="0" borderId="5" xfId="38" applyNumberFormat="1" applyFont="1" applyBorder="1" applyAlignment="1">
      <alignment horizontal="center" vertical="center"/>
    </xf>
    <xf numFmtId="3" fontId="16" fillId="6" borderId="3" xfId="1" applyNumberFormat="1" applyFont="1" applyFill="1" applyBorder="1" applyAlignment="1">
      <alignment horizontal="center" vertical="center"/>
    </xf>
    <xf numFmtId="3" fontId="13" fillId="3" borderId="22" xfId="38" applyNumberFormat="1" applyFont="1" applyFill="1" applyBorder="1" applyAlignment="1">
      <alignment horizontal="center" vertical="center"/>
    </xf>
    <xf numFmtId="3" fontId="13" fillId="3" borderId="66" xfId="1" applyNumberFormat="1" applyFont="1" applyFill="1" applyBorder="1" applyAlignment="1">
      <alignment horizontal="center" vertical="center"/>
    </xf>
    <xf numFmtId="0" fontId="25" fillId="3" borderId="5" xfId="46" applyFont="1" applyFill="1" applyBorder="1" applyAlignment="1">
      <alignment horizontal="center" vertical="center"/>
    </xf>
    <xf numFmtId="0" fontId="25" fillId="3" borderId="2" xfId="46" applyFont="1" applyFill="1" applyBorder="1" applyAlignment="1">
      <alignment horizontal="center" vertical="center"/>
    </xf>
    <xf numFmtId="3" fontId="20" fillId="0" borderId="8" xfId="46" applyNumberFormat="1" applyFont="1" applyBorder="1" applyAlignment="1">
      <alignment horizontal="center" vertical="center"/>
    </xf>
    <xf numFmtId="3" fontId="20" fillId="0" borderId="35" xfId="46" applyNumberFormat="1" applyFont="1" applyBorder="1" applyAlignment="1">
      <alignment horizontal="center" vertical="center"/>
    </xf>
    <xf numFmtId="3" fontId="20" fillId="0" borderId="10" xfId="46" applyNumberFormat="1" applyFont="1" applyBorder="1" applyAlignment="1">
      <alignment horizontal="center" vertical="center"/>
    </xf>
    <xf numFmtId="3" fontId="16" fillId="0" borderId="45" xfId="1" applyNumberFormat="1" applyFont="1" applyBorder="1" applyAlignment="1">
      <alignment horizontal="center" vertical="center"/>
    </xf>
    <xf numFmtId="3" fontId="15" fillId="3" borderId="43" xfId="46" applyNumberFormat="1" applyFont="1" applyFill="1" applyBorder="1" applyAlignment="1">
      <alignment horizontal="center" vertical="center"/>
    </xf>
    <xf numFmtId="0" fontId="26" fillId="0" borderId="0" xfId="46" applyFont="1" applyAlignment="1">
      <alignment vertical="center"/>
    </xf>
    <xf numFmtId="0" fontId="2" fillId="0" borderId="0" xfId="46" applyAlignment="1">
      <alignment horizontal="center" vertical="center"/>
    </xf>
    <xf numFmtId="0" fontId="10" fillId="3" borderId="5" xfId="46" applyFont="1" applyFill="1" applyBorder="1" applyAlignment="1">
      <alignment horizontal="center" vertical="center"/>
    </xf>
    <xf numFmtId="0" fontId="10" fillId="3" borderId="2" xfId="46" applyFont="1" applyFill="1" applyBorder="1" applyAlignment="1">
      <alignment horizontal="center" vertical="center"/>
    </xf>
    <xf numFmtId="0" fontId="11" fillId="0" borderId="0" xfId="46" applyFont="1" applyAlignment="1">
      <alignment vertical="center"/>
    </xf>
    <xf numFmtId="0" fontId="12" fillId="0" borderId="0" xfId="46" applyFont="1" applyAlignment="1">
      <alignment vertical="center"/>
    </xf>
    <xf numFmtId="0" fontId="20" fillId="0" borderId="0" xfId="46" applyFont="1"/>
    <xf numFmtId="172" fontId="16" fillId="0" borderId="55" xfId="46" applyNumberFormat="1" applyFont="1" applyBorder="1" applyAlignment="1">
      <alignment vertical="center"/>
    </xf>
    <xf numFmtId="172" fontId="16" fillId="0" borderId="18" xfId="46" applyNumberFormat="1" applyFont="1" applyBorder="1" applyAlignment="1">
      <alignment vertical="center"/>
    </xf>
    <xf numFmtId="172" fontId="16" fillId="0" borderId="45" xfId="46" applyNumberFormat="1" applyFont="1" applyBorder="1" applyAlignment="1">
      <alignment vertical="center"/>
    </xf>
    <xf numFmtId="0" fontId="10" fillId="2" borderId="1" xfId="46" applyFont="1" applyFill="1" applyBorder="1" applyAlignment="1">
      <alignment horizontal="center" vertical="center"/>
    </xf>
    <xf numFmtId="0" fontId="10" fillId="2" borderId="44" xfId="46" applyFont="1" applyFill="1" applyBorder="1" applyAlignment="1">
      <alignment horizontal="center" vertical="center"/>
    </xf>
    <xf numFmtId="0" fontId="10" fillId="2" borderId="2" xfId="46" applyFont="1" applyFill="1" applyBorder="1" applyAlignment="1">
      <alignment horizontal="center" vertical="center"/>
    </xf>
    <xf numFmtId="0" fontId="16" fillId="0" borderId="0" xfId="3" applyFont="1" applyAlignment="1">
      <alignment vertical="center"/>
    </xf>
    <xf numFmtId="165" fontId="16" fillId="0" borderId="0" xfId="3" applyNumberFormat="1" applyFont="1" applyAlignment="1">
      <alignment vertical="center"/>
    </xf>
    <xf numFmtId="0" fontId="16" fillId="0" borderId="0" xfId="3" applyFont="1" applyAlignment="1">
      <alignment horizontal="center" vertical="center"/>
    </xf>
    <xf numFmtId="0" fontId="6" fillId="0" borderId="0" xfId="46" applyFont="1" applyAlignment="1">
      <alignment vertical="center"/>
    </xf>
    <xf numFmtId="0" fontId="16" fillId="0" borderId="0" xfId="3" applyFont="1" applyBorder="1" applyAlignment="1">
      <alignment vertical="center"/>
    </xf>
    <xf numFmtId="0" fontId="16" fillId="0" borderId="0" xfId="3" applyFont="1" applyBorder="1" applyAlignment="1">
      <alignment horizontal="centerContinuous" vertical="center"/>
    </xf>
    <xf numFmtId="168" fontId="16" fillId="0" borderId="1" xfId="3" applyNumberFormat="1" applyFont="1" applyBorder="1" applyAlignment="1">
      <alignment vertical="center"/>
    </xf>
    <xf numFmtId="4" fontId="16" fillId="0" borderId="20" xfId="6" applyNumberFormat="1" applyFont="1" applyBorder="1" applyAlignment="1">
      <alignment vertical="center"/>
    </xf>
    <xf numFmtId="4" fontId="16" fillId="0" borderId="25" xfId="6" applyNumberFormat="1" applyFont="1" applyBorder="1" applyAlignment="1">
      <alignment vertical="center"/>
    </xf>
    <xf numFmtId="168" fontId="16" fillId="0" borderId="24" xfId="3" applyNumberFormat="1" applyFont="1" applyBorder="1" applyAlignment="1">
      <alignment vertical="center"/>
    </xf>
    <xf numFmtId="0" fontId="23" fillId="6" borderId="24" xfId="3" applyFont="1" applyFill="1" applyBorder="1" applyAlignment="1">
      <alignment horizontal="center" vertical="center"/>
    </xf>
    <xf numFmtId="4" fontId="23" fillId="6" borderId="25" xfId="6" applyNumberFormat="1" applyFont="1" applyFill="1" applyBorder="1" applyAlignment="1">
      <alignment vertical="center"/>
    </xf>
    <xf numFmtId="0" fontId="23" fillId="3" borderId="24" xfId="3" applyFont="1" applyFill="1" applyBorder="1" applyAlignment="1">
      <alignment horizontal="right" vertical="center"/>
    </xf>
    <xf numFmtId="4" fontId="23" fillId="3" borderId="25" xfId="6" applyNumberFormat="1" applyFont="1" applyFill="1" applyBorder="1" applyAlignment="1">
      <alignment vertical="center"/>
    </xf>
    <xf numFmtId="4" fontId="13" fillId="3" borderId="25" xfId="6" applyNumberFormat="1" applyFont="1" applyFill="1" applyBorder="1" applyAlignment="1">
      <alignment vertical="center"/>
    </xf>
    <xf numFmtId="168" fontId="16" fillId="0" borderId="1" xfId="3" applyNumberFormat="1" applyFont="1" applyBorder="1"/>
    <xf numFmtId="4" fontId="16" fillId="0" borderId="46" xfId="6" applyNumberFormat="1" applyFont="1" applyBorder="1"/>
    <xf numFmtId="168" fontId="16" fillId="0" borderId="24" xfId="3" applyNumberFormat="1" applyFont="1" applyBorder="1"/>
    <xf numFmtId="4" fontId="16" fillId="0" borderId="25" xfId="6" applyNumberFormat="1" applyFont="1" applyBorder="1"/>
    <xf numFmtId="0" fontId="23" fillId="3" borderId="24" xfId="3" applyFont="1" applyFill="1" applyBorder="1" applyAlignment="1">
      <alignment horizontal="left"/>
    </xf>
    <xf numFmtId="4" fontId="13" fillId="3" borderId="25" xfId="6" applyNumberFormat="1" applyFont="1" applyFill="1" applyBorder="1"/>
    <xf numFmtId="4" fontId="23" fillId="3" borderId="25" xfId="6" applyNumberFormat="1" applyFont="1" applyFill="1" applyBorder="1"/>
    <xf numFmtId="4" fontId="16" fillId="0" borderId="20" xfId="6" applyNumberFormat="1" applyFont="1" applyBorder="1"/>
    <xf numFmtId="0" fontId="23" fillId="6" borderId="24" xfId="3" applyFont="1" applyFill="1" applyBorder="1" applyAlignment="1">
      <alignment horizontal="center"/>
    </xf>
    <xf numFmtId="4" fontId="23" fillId="6" borderId="25" xfId="6" applyNumberFormat="1" applyFont="1" applyFill="1" applyBorder="1"/>
    <xf numFmtId="0" fontId="23" fillId="3" borderId="24" xfId="3" applyFont="1" applyFill="1" applyBorder="1" applyAlignment="1">
      <alignment horizontal="right"/>
    </xf>
    <xf numFmtId="0" fontId="6" fillId="0" borderId="0" xfId="46" applyFont="1" applyAlignment="1">
      <alignment horizontal="center" vertical="center" wrapText="1"/>
    </xf>
    <xf numFmtId="169" fontId="16" fillId="0" borderId="49" xfId="3" applyNumberFormat="1" applyFont="1" applyBorder="1" applyAlignment="1">
      <alignment vertical="center"/>
    </xf>
    <xf numFmtId="169" fontId="16" fillId="0" borderId="50" xfId="3" applyNumberFormat="1" applyFont="1" applyBorder="1" applyAlignment="1">
      <alignment vertical="center"/>
    </xf>
    <xf numFmtId="169" fontId="16" fillId="0" borderId="76" xfId="3" applyNumberFormat="1" applyFont="1" applyBorder="1" applyAlignment="1">
      <alignment vertical="center"/>
    </xf>
    <xf numFmtId="4" fontId="16" fillId="0" borderId="76" xfId="3" applyNumberFormat="1" applyFont="1" applyBorder="1" applyAlignment="1">
      <alignment vertical="center"/>
    </xf>
    <xf numFmtId="0" fontId="4" fillId="0" borderId="0" xfId="46" applyFont="1"/>
    <xf numFmtId="0" fontId="28" fillId="0" borderId="0" xfId="46" applyFont="1"/>
    <xf numFmtId="0" fontId="16" fillId="0" borderId="43" xfId="12" applyFont="1" applyBorder="1" applyAlignment="1">
      <alignment horizontal="left" vertical="center" indent="1"/>
    </xf>
    <xf numFmtId="0" fontId="19" fillId="0" borderId="0" xfId="46" applyFont="1" applyAlignment="1">
      <alignment vertical="center"/>
    </xf>
    <xf numFmtId="0" fontId="16" fillId="0" borderId="7" xfId="12" applyFont="1" applyBorder="1" applyAlignment="1">
      <alignment horizontal="left" vertical="center" indent="1"/>
    </xf>
    <xf numFmtId="171" fontId="16" fillId="0" borderId="55" xfId="1" applyNumberFormat="1" applyFont="1" applyBorder="1" applyAlignment="1">
      <alignment vertical="center"/>
    </xf>
    <xf numFmtId="171" fontId="16" fillId="0" borderId="56" xfId="1" applyNumberFormat="1" applyFont="1" applyBorder="1" applyAlignment="1">
      <alignment vertical="center"/>
    </xf>
    <xf numFmtId="171" fontId="16" fillId="0" borderId="18" xfId="1" applyNumberFormat="1" applyFont="1" applyBorder="1" applyAlignment="1">
      <alignment vertical="center"/>
    </xf>
    <xf numFmtId="171" fontId="16" fillId="0" borderId="11" xfId="1" applyNumberFormat="1" applyFont="1" applyBorder="1" applyAlignment="1">
      <alignment vertical="center"/>
    </xf>
    <xf numFmtId="171" fontId="16" fillId="0" borderId="45" xfId="1" applyNumberFormat="1" applyFont="1" applyBorder="1" applyAlignment="1">
      <alignment vertical="center"/>
    </xf>
    <xf numFmtId="171" fontId="16" fillId="0" borderId="57" xfId="1" applyNumberFormat="1" applyFont="1" applyBorder="1" applyAlignment="1">
      <alignment vertical="center"/>
    </xf>
    <xf numFmtId="171" fontId="29" fillId="3" borderId="53" xfId="1" applyNumberFormat="1" applyFont="1" applyFill="1" applyBorder="1" applyAlignment="1">
      <alignment vertical="center"/>
    </xf>
    <xf numFmtId="171" fontId="23" fillId="3" borderId="3" xfId="1" applyNumberFormat="1" applyFont="1" applyFill="1" applyBorder="1" applyAlignment="1">
      <alignment vertical="center"/>
    </xf>
    <xf numFmtId="171" fontId="23" fillId="3" borderId="53" xfId="1" applyNumberFormat="1" applyFont="1" applyFill="1" applyBorder="1" applyAlignment="1">
      <alignment vertical="center"/>
    </xf>
    <xf numFmtId="0" fontId="27" fillId="0" borderId="0" xfId="46" applyFont="1" applyAlignment="1">
      <alignment vertical="center"/>
    </xf>
    <xf numFmtId="167" fontId="2" fillId="0" borderId="0" xfId="2" applyNumberFormat="1" applyFont="1"/>
    <xf numFmtId="171" fontId="2" fillId="0" borderId="0" xfId="46" applyNumberFormat="1"/>
    <xf numFmtId="0" fontId="13" fillId="3" borderId="13" xfId="46" applyFont="1" applyFill="1" applyBorder="1" applyAlignment="1">
      <alignment horizontal="left" vertical="center" wrapText="1"/>
    </xf>
    <xf numFmtId="0" fontId="16" fillId="0" borderId="34" xfId="41" applyFont="1" applyBorder="1" applyAlignment="1">
      <alignment horizontal="left" vertical="center" indent="1"/>
    </xf>
    <xf numFmtId="171" fontId="29" fillId="3" borderId="3" xfId="1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12" applyFont="1" applyFill="1" applyBorder="1" applyAlignment="1">
      <alignment horizontal="left" vertical="center" wrapText="1"/>
    </xf>
    <xf numFmtId="0" fontId="13" fillId="3" borderId="4" xfId="12" applyFont="1" applyFill="1" applyBorder="1" applyAlignment="1">
      <alignment horizontal="center" vertical="center" wrapText="1"/>
    </xf>
    <xf numFmtId="0" fontId="13" fillId="3" borderId="5" xfId="12" applyFont="1" applyFill="1" applyBorder="1" applyAlignment="1">
      <alignment horizontal="left" vertical="center"/>
    </xf>
    <xf numFmtId="171" fontId="23" fillId="3" borderId="3" xfId="6" applyNumberFormat="1" applyFont="1" applyFill="1" applyBorder="1" applyAlignment="1">
      <alignment vertical="center"/>
    </xf>
    <xf numFmtId="0" fontId="13" fillId="3" borderId="5" xfId="12" applyFont="1" applyFill="1" applyBorder="1" applyAlignment="1">
      <alignment horizontal="center" vertical="center" wrapText="1"/>
    </xf>
    <xf numFmtId="170" fontId="23" fillId="3" borderId="5" xfId="6" applyNumberFormat="1" applyFont="1" applyFill="1" applyBorder="1" applyAlignment="1">
      <alignment vertical="center"/>
    </xf>
    <xf numFmtId="0" fontId="13" fillId="3" borderId="6" xfId="12" applyFont="1" applyFill="1" applyBorder="1" applyAlignment="1">
      <alignment horizontal="center" vertical="center" wrapText="1"/>
    </xf>
    <xf numFmtId="0" fontId="13" fillId="3" borderId="5" xfId="12" applyFont="1" applyFill="1" applyBorder="1" applyAlignment="1">
      <alignment horizontal="justify" vertical="center"/>
    </xf>
    <xf numFmtId="170" fontId="23" fillId="3" borderId="6" xfId="6" applyNumberFormat="1" applyFont="1" applyFill="1" applyBorder="1" applyAlignment="1">
      <alignment vertical="center"/>
    </xf>
    <xf numFmtId="0" fontId="13" fillId="3" borderId="54" xfId="12" applyFont="1" applyFill="1" applyBorder="1" applyAlignment="1">
      <alignment horizontal="center" vertical="center" wrapText="1"/>
    </xf>
    <xf numFmtId="0" fontId="13" fillId="3" borderId="31" xfId="12" applyFont="1" applyFill="1" applyBorder="1" applyAlignment="1">
      <alignment horizontal="center" vertical="center" wrapText="1"/>
    </xf>
    <xf numFmtId="0" fontId="10" fillId="3" borderId="46" xfId="12" applyFont="1" applyFill="1" applyBorder="1" applyAlignment="1">
      <alignment horizontal="center" vertical="center" wrapText="1"/>
    </xf>
    <xf numFmtId="0" fontId="10" fillId="3" borderId="58" xfId="12" applyFont="1" applyFill="1" applyBorder="1" applyAlignment="1">
      <alignment horizontal="center" vertical="center"/>
    </xf>
    <xf numFmtId="0" fontId="10" fillId="3" borderId="58" xfId="12" applyFont="1" applyFill="1" applyBorder="1" applyAlignment="1">
      <alignment horizontal="center" vertical="center" wrapText="1"/>
    </xf>
    <xf numFmtId="0" fontId="10" fillId="3" borderId="47" xfId="12" applyFont="1" applyFill="1" applyBorder="1" applyAlignment="1">
      <alignment horizontal="center" vertical="center"/>
    </xf>
    <xf numFmtId="171" fontId="23" fillId="3" borderId="31" xfId="8" applyNumberFormat="1" applyFont="1" applyFill="1" applyBorder="1" applyAlignment="1">
      <alignment vertical="center"/>
    </xf>
    <xf numFmtId="171" fontId="23" fillId="3" borderId="6" xfId="8" applyNumberFormat="1" applyFont="1" applyFill="1" applyBorder="1" applyAlignment="1">
      <alignment vertical="center"/>
    </xf>
    <xf numFmtId="0" fontId="13" fillId="6" borderId="5" xfId="12" applyFont="1" applyFill="1" applyBorder="1" applyAlignment="1">
      <alignment horizontal="left" vertical="center" wrapText="1"/>
    </xf>
    <xf numFmtId="171" fontId="23" fillId="6" borderId="31" xfId="8" applyNumberFormat="1" applyFont="1" applyFill="1" applyBorder="1" applyAlignment="1">
      <alignment vertical="center"/>
    </xf>
    <xf numFmtId="171" fontId="23" fillId="6" borderId="6" xfId="8" applyNumberFormat="1" applyFont="1" applyFill="1" applyBorder="1" applyAlignment="1">
      <alignment vertical="center"/>
    </xf>
    <xf numFmtId="0" fontId="13" fillId="3" borderId="1" xfId="12" applyFont="1" applyFill="1" applyBorder="1" applyAlignment="1">
      <alignment horizontal="center" vertical="center" wrapText="1"/>
    </xf>
    <xf numFmtId="0" fontId="13" fillId="3" borderId="2" xfId="12" applyFont="1" applyFill="1" applyBorder="1" applyAlignment="1">
      <alignment horizontal="center" vertical="center" wrapText="1"/>
    </xf>
    <xf numFmtId="0" fontId="13" fillId="3" borderId="46" xfId="12" applyFont="1" applyFill="1" applyBorder="1" applyAlignment="1">
      <alignment horizontal="center" vertical="center" wrapText="1"/>
    </xf>
    <xf numFmtId="0" fontId="23" fillId="3" borderId="47" xfId="12" applyFont="1" applyFill="1" applyBorder="1" applyAlignment="1">
      <alignment horizontal="center" vertical="center" wrapText="1"/>
    </xf>
    <xf numFmtId="171" fontId="16" fillId="0" borderId="55" xfId="8" applyNumberFormat="1" applyFont="1" applyBorder="1" applyAlignment="1">
      <alignment vertical="center"/>
    </xf>
    <xf numFmtId="171" fontId="16" fillId="0" borderId="18" xfId="8" applyNumberFormat="1" applyFont="1" applyBorder="1" applyAlignment="1">
      <alignment vertical="center"/>
    </xf>
    <xf numFmtId="171" fontId="16" fillId="0" borderId="45" xfId="8" applyNumberFormat="1" applyFont="1" applyBorder="1" applyAlignment="1">
      <alignment vertical="center"/>
    </xf>
    <xf numFmtId="0" fontId="13" fillId="3" borderId="7" xfId="42" applyFont="1" applyFill="1" applyBorder="1" applyAlignment="1">
      <alignment horizontal="left" vertical="center"/>
    </xf>
    <xf numFmtId="0" fontId="13" fillId="3" borderId="9" xfId="42" applyFont="1" applyFill="1" applyBorder="1" applyAlignment="1">
      <alignment horizontal="left" vertical="center"/>
    </xf>
    <xf numFmtId="0" fontId="13" fillId="3" borderId="17" xfId="42" applyFont="1" applyFill="1" applyBorder="1" applyAlignment="1">
      <alignment horizontal="left" vertical="center"/>
    </xf>
    <xf numFmtId="0" fontId="10" fillId="3" borderId="5" xfId="12" applyFont="1" applyFill="1" applyBorder="1" applyAlignment="1">
      <alignment horizontal="center" vertical="center"/>
    </xf>
    <xf numFmtId="0" fontId="23" fillId="3" borderId="1" xfId="12" applyFont="1" applyFill="1" applyBorder="1" applyAlignment="1">
      <alignment horizontal="center" vertical="center" wrapText="1"/>
    </xf>
    <xf numFmtId="3" fontId="16" fillId="0" borderId="7" xfId="8" applyNumberFormat="1" applyFont="1" applyBorder="1" applyAlignment="1">
      <alignment vertical="center"/>
    </xf>
    <xf numFmtId="4" fontId="16" fillId="0" borderId="9" xfId="8" applyNumberFormat="1" applyFont="1" applyBorder="1" applyAlignment="1">
      <alignment vertical="center"/>
    </xf>
    <xf numFmtId="0" fontId="23" fillId="3" borderId="33" xfId="12" applyFont="1" applyFill="1" applyBorder="1" applyAlignment="1">
      <alignment horizontal="center" vertical="center" wrapText="1"/>
    </xf>
    <xf numFmtId="0" fontId="23" fillId="3" borderId="4" xfId="12" applyFont="1" applyFill="1" applyBorder="1" applyAlignment="1">
      <alignment horizontal="center" vertical="center" wrapText="1"/>
    </xf>
    <xf numFmtId="0" fontId="10" fillId="3" borderId="5" xfId="12" applyFont="1" applyFill="1" applyBorder="1" applyAlignment="1">
      <alignment horizontal="center" vertical="center" wrapText="1"/>
    </xf>
    <xf numFmtId="10" fontId="16" fillId="0" borderId="19" xfId="27" applyNumberFormat="1" applyFont="1" applyBorder="1" applyAlignment="1">
      <alignment horizontal="center" vertical="center"/>
    </xf>
    <xf numFmtId="10" fontId="16" fillId="0" borderId="40" xfId="27" applyNumberFormat="1" applyFont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165" fontId="13" fillId="3" borderId="5" xfId="17" applyNumberFormat="1" applyFont="1" applyFill="1" applyBorder="1" applyAlignment="1">
      <alignment horizontal="left" vertical="center" wrapText="1"/>
    </xf>
    <xf numFmtId="4" fontId="23" fillId="3" borderId="4" xfId="6" applyNumberFormat="1" applyFont="1" applyFill="1" applyBorder="1" applyAlignment="1">
      <alignment horizontal="right" vertical="center"/>
    </xf>
    <xf numFmtId="4" fontId="23" fillId="3" borderId="4" xfId="6" applyNumberFormat="1" applyFont="1" applyFill="1" applyBorder="1" applyAlignment="1">
      <alignment horizontal="center" vertical="center"/>
    </xf>
    <xf numFmtId="4" fontId="23" fillId="3" borderId="6" xfId="6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10" fontId="16" fillId="0" borderId="8" xfId="2" applyNumberFormat="1" applyFont="1" applyBorder="1" applyAlignment="1">
      <alignment horizontal="center" vertical="center"/>
    </xf>
    <xf numFmtId="10" fontId="23" fillId="3" borderId="6" xfId="2" applyNumberFormat="1" applyFont="1" applyFill="1" applyBorder="1" applyAlignment="1">
      <alignment horizontal="center" vertical="center"/>
    </xf>
    <xf numFmtId="0" fontId="50" fillId="0" borderId="0" xfId="0" applyFont="1"/>
    <xf numFmtId="0" fontId="27" fillId="3" borderId="5" xfId="0" applyFont="1" applyFill="1" applyBorder="1" applyAlignment="1">
      <alignment horizontal="center" vertical="center"/>
    </xf>
    <xf numFmtId="0" fontId="27" fillId="3" borderId="13" xfId="0" applyFont="1" applyFill="1" applyBorder="1" applyAlignment="1">
      <alignment horizontal="left" vertical="center"/>
    </xf>
    <xf numFmtId="171" fontId="15" fillId="3" borderId="5" xfId="1" applyNumberFormat="1" applyFont="1" applyFill="1" applyBorder="1" applyAlignment="1">
      <alignment horizontal="right" vertical="center"/>
    </xf>
    <xf numFmtId="171" fontId="15" fillId="3" borderId="6" xfId="1" applyNumberFormat="1" applyFont="1" applyFill="1" applyBorder="1" applyAlignment="1">
      <alignment horizontal="right" vertical="center"/>
    </xf>
    <xf numFmtId="0" fontId="29" fillId="3" borderId="5" xfId="0" applyFont="1" applyFill="1" applyBorder="1" applyAlignment="1">
      <alignment horizontal="center" vertical="center"/>
    </xf>
    <xf numFmtId="171" fontId="15" fillId="3" borderId="5" xfId="8" applyNumberFormat="1" applyFont="1" applyFill="1" applyBorder="1" applyAlignment="1">
      <alignment horizontal="right" vertical="center"/>
    </xf>
    <xf numFmtId="0" fontId="25" fillId="3" borderId="1" xfId="0" applyFont="1" applyFill="1" applyBorder="1" applyAlignment="1">
      <alignment horizontal="center" vertical="center"/>
    </xf>
    <xf numFmtId="0" fontId="27" fillId="3" borderId="39" xfId="0" applyFont="1" applyFill="1" applyBorder="1" applyAlignment="1">
      <alignment horizontal="left" vertical="center"/>
    </xf>
    <xf numFmtId="0" fontId="23" fillId="3" borderId="3" xfId="12" applyFont="1" applyFill="1" applyBorder="1" applyAlignment="1">
      <alignment horizontal="center" vertical="center" wrapText="1"/>
    </xf>
    <xf numFmtId="0" fontId="13" fillId="3" borderId="4" xfId="33" applyFont="1" applyFill="1" applyBorder="1" applyAlignment="1">
      <alignment horizontal="center" vertical="center" wrapText="1"/>
    </xf>
    <xf numFmtId="3" fontId="35" fillId="3" borderId="3" xfId="12" applyNumberFormat="1" applyFont="1" applyFill="1" applyBorder="1" applyAlignment="1">
      <alignment horizontal="center" vertical="center"/>
    </xf>
    <xf numFmtId="172" fontId="35" fillId="3" borderId="4" xfId="8" applyNumberFormat="1" applyFont="1" applyFill="1" applyBorder="1" applyAlignment="1">
      <alignment vertical="center"/>
    </xf>
    <xf numFmtId="3" fontId="13" fillId="3" borderId="3" xfId="12" applyNumberFormat="1" applyFont="1" applyFill="1" applyBorder="1" applyAlignment="1">
      <alignment horizontal="center" vertical="center"/>
    </xf>
    <xf numFmtId="172" fontId="13" fillId="3" borderId="4" xfId="8" applyNumberFormat="1" applyFont="1" applyFill="1" applyBorder="1" applyAlignment="1">
      <alignment vertical="center"/>
    </xf>
    <xf numFmtId="0" fontId="23" fillId="3" borderId="13" xfId="12" applyFont="1" applyFill="1" applyBorder="1" applyAlignment="1">
      <alignment horizontal="center" vertical="center" wrapText="1"/>
    </xf>
    <xf numFmtId="0" fontId="13" fillId="3" borderId="3" xfId="33" applyFont="1" applyFill="1" applyBorder="1" applyAlignment="1">
      <alignment horizontal="center" vertical="center" wrapText="1"/>
    </xf>
    <xf numFmtId="3" fontId="16" fillId="0" borderId="14" xfId="12" applyNumberFormat="1" applyFont="1" applyBorder="1" applyAlignment="1">
      <alignment horizontal="center" vertical="center"/>
    </xf>
    <xf numFmtId="10" fontId="16" fillId="0" borderId="15" xfId="27" applyNumberFormat="1" applyFont="1" applyBorder="1" applyAlignment="1">
      <alignment horizontal="center" vertical="center"/>
    </xf>
    <xf numFmtId="172" fontId="16" fillId="0" borderId="14" xfId="12" applyNumberFormat="1" applyFont="1" applyBorder="1" applyAlignment="1">
      <alignment horizontal="right" vertical="center"/>
    </xf>
    <xf numFmtId="3" fontId="16" fillId="0" borderId="20" xfId="12" applyNumberFormat="1" applyFont="1" applyBorder="1" applyAlignment="1">
      <alignment horizontal="center" vertical="center"/>
    </xf>
    <xf numFmtId="10" fontId="16" fillId="0" borderId="21" xfId="27" applyNumberFormat="1" applyFont="1" applyBorder="1" applyAlignment="1">
      <alignment horizontal="center" vertical="center"/>
    </xf>
    <xf numFmtId="172" fontId="16" fillId="0" borderId="20" xfId="12" applyNumberFormat="1" applyFont="1" applyBorder="1" applyAlignment="1">
      <alignment horizontal="right" vertical="center"/>
    </xf>
    <xf numFmtId="10" fontId="23" fillId="3" borderId="4" xfId="27" applyNumberFormat="1" applyFont="1" applyFill="1" applyBorder="1" applyAlignment="1">
      <alignment horizontal="center" vertical="center"/>
    </xf>
    <xf numFmtId="3" fontId="16" fillId="0" borderId="25" xfId="12" applyNumberFormat="1" applyFont="1" applyBorder="1" applyAlignment="1">
      <alignment horizontal="center" vertical="center"/>
    </xf>
    <xf numFmtId="10" fontId="16" fillId="0" borderId="26" xfId="27" applyNumberFormat="1" applyFont="1" applyBorder="1" applyAlignment="1">
      <alignment horizontal="center" vertical="center"/>
    </xf>
    <xf numFmtId="172" fontId="16" fillId="0" borderId="25" xfId="12" applyNumberFormat="1" applyFont="1" applyBorder="1" applyAlignment="1">
      <alignment horizontal="right" vertical="center"/>
    </xf>
    <xf numFmtId="3" fontId="23" fillId="3" borderId="3" xfId="12" applyNumberFormat="1" applyFont="1" applyFill="1" applyBorder="1" applyAlignment="1">
      <alignment horizontal="center" vertical="center"/>
    </xf>
    <xf numFmtId="172" fontId="23" fillId="3" borderId="3" xfId="12" applyNumberFormat="1" applyFont="1" applyFill="1" applyBorder="1" applyAlignment="1">
      <alignment horizontal="right" vertical="center"/>
    </xf>
    <xf numFmtId="3" fontId="13" fillId="3" borderId="3" xfId="8" applyNumberFormat="1" applyFont="1" applyFill="1" applyBorder="1" applyAlignment="1">
      <alignment vertical="center"/>
    </xf>
    <xf numFmtId="4" fontId="13" fillId="3" borderId="4" xfId="8" applyNumberFormat="1" applyFont="1" applyFill="1" applyBorder="1" applyAlignment="1">
      <alignment vertical="center"/>
    </xf>
    <xf numFmtId="0" fontId="7" fillId="0" borderId="55" xfId="12" applyFont="1" applyBorder="1" applyAlignment="1">
      <alignment horizontal="center" vertical="center"/>
    </xf>
    <xf numFmtId="0" fontId="7" fillId="0" borderId="16" xfId="12" applyFont="1" applyBorder="1" applyAlignment="1">
      <alignment vertical="center"/>
    </xf>
    <xf numFmtId="0" fontId="7" fillId="0" borderId="28" xfId="12" applyFont="1" applyBorder="1" applyAlignment="1">
      <alignment vertical="center"/>
    </xf>
    <xf numFmtId="3" fontId="16" fillId="0" borderId="18" xfId="12" applyNumberFormat="1" applyFont="1" applyBorder="1" applyAlignment="1">
      <alignment horizontal="center" vertical="center"/>
    </xf>
    <xf numFmtId="4" fontId="16" fillId="0" borderId="59" xfId="12" applyNumberFormat="1" applyFont="1" applyBorder="1" applyAlignment="1">
      <alignment horizontal="right" vertical="center"/>
    </xf>
    <xf numFmtId="4" fontId="16" fillId="0" borderId="30" xfId="12" applyNumberFormat="1" applyFont="1" applyBorder="1" applyAlignment="1">
      <alignment horizontal="right" vertical="center"/>
    </xf>
    <xf numFmtId="3" fontId="35" fillId="0" borderId="3" xfId="12" applyNumberFormat="1" applyFont="1" applyBorder="1" applyAlignment="1">
      <alignment horizontal="center" vertical="center"/>
    </xf>
    <xf numFmtId="4" fontId="35" fillId="0" borderId="31" xfId="12" applyNumberFormat="1" applyFont="1" applyBorder="1" applyAlignment="1">
      <alignment horizontal="right" vertical="center"/>
    </xf>
    <xf numFmtId="4" fontId="16" fillId="0" borderId="61" xfId="12" applyNumberFormat="1" applyFont="1" applyBorder="1" applyAlignment="1">
      <alignment horizontal="right" vertical="center"/>
    </xf>
    <xf numFmtId="3" fontId="16" fillId="0" borderId="55" xfId="12" applyNumberFormat="1" applyFont="1" applyBorder="1" applyAlignment="1">
      <alignment horizontal="center" vertical="center"/>
    </xf>
    <xf numFmtId="10" fontId="16" fillId="0" borderId="16" xfId="27" applyNumberFormat="1" applyFont="1" applyBorder="1" applyAlignment="1">
      <alignment horizontal="center" vertical="center"/>
    </xf>
    <xf numFmtId="4" fontId="16" fillId="0" borderId="28" xfId="12" applyNumberFormat="1" applyFont="1" applyBorder="1" applyAlignment="1">
      <alignment horizontal="right" vertical="center"/>
    </xf>
    <xf numFmtId="3" fontId="35" fillId="0" borderId="45" xfId="12" applyNumberFormat="1" applyFont="1" applyBorder="1" applyAlignment="1">
      <alignment horizontal="center" vertical="center"/>
    </xf>
    <xf numFmtId="4" fontId="35" fillId="0" borderId="77" xfId="12" applyNumberFormat="1" applyFont="1" applyBorder="1" applyAlignment="1">
      <alignment horizontal="right" vertical="center"/>
    </xf>
    <xf numFmtId="4" fontId="23" fillId="3" borderId="31" xfId="12" applyNumberFormat="1" applyFont="1" applyFill="1" applyBorder="1" applyAlignment="1">
      <alignment horizontal="right" vertical="center"/>
    </xf>
    <xf numFmtId="3" fontId="22" fillId="3" borderId="3" xfId="8" applyNumberFormat="1" applyFont="1" applyFill="1" applyBorder="1" applyAlignment="1">
      <alignment vertical="center"/>
    </xf>
    <xf numFmtId="4" fontId="23" fillId="3" borderId="4" xfId="8" applyNumberFormat="1" applyFont="1" applyFill="1" applyBorder="1" applyAlignment="1">
      <alignment vertical="center"/>
    </xf>
    <xf numFmtId="4" fontId="13" fillId="3" borderId="6" xfId="8" applyNumberFormat="1" applyFont="1" applyFill="1" applyBorder="1" applyAlignment="1">
      <alignment vertical="center"/>
    </xf>
    <xf numFmtId="172" fontId="16" fillId="0" borderId="28" xfId="8" applyNumberFormat="1" applyFont="1" applyBorder="1" applyAlignment="1">
      <alignment horizontal="right" vertical="center"/>
    </xf>
    <xf numFmtId="172" fontId="16" fillId="0" borderId="59" xfId="8" applyNumberFormat="1" applyFont="1" applyBorder="1" applyAlignment="1">
      <alignment horizontal="right" vertical="center"/>
    </xf>
    <xf numFmtId="172" fontId="16" fillId="0" borderId="30" xfId="8" applyNumberFormat="1" applyFont="1" applyBorder="1" applyAlignment="1">
      <alignment horizontal="right" vertical="center"/>
    </xf>
    <xf numFmtId="3" fontId="23" fillId="0" borderId="3" xfId="12" applyNumberFormat="1" applyFont="1" applyBorder="1" applyAlignment="1">
      <alignment horizontal="center" vertical="center"/>
    </xf>
    <xf numFmtId="172" fontId="23" fillId="0" borderId="31" xfId="8" applyNumberFormat="1" applyFont="1" applyBorder="1" applyAlignment="1">
      <alignment horizontal="right" vertical="center"/>
    </xf>
    <xf numFmtId="3" fontId="23" fillId="0" borderId="25" xfId="12" applyNumberFormat="1" applyFont="1" applyBorder="1" applyAlignment="1">
      <alignment horizontal="center" vertical="center"/>
    </xf>
    <xf numFmtId="172" fontId="23" fillId="0" borderId="62" xfId="8" applyNumberFormat="1" applyFont="1" applyBorder="1" applyAlignment="1">
      <alignment horizontal="right" vertical="center"/>
    </xf>
    <xf numFmtId="172" fontId="23" fillId="3" borderId="31" xfId="8" applyNumberFormat="1" applyFont="1" applyFill="1" applyBorder="1" applyAlignment="1">
      <alignment horizontal="right" vertical="center"/>
    </xf>
    <xf numFmtId="172" fontId="13" fillId="3" borderId="31" xfId="8" applyNumberFormat="1" applyFont="1" applyFill="1" applyBorder="1" applyAlignment="1">
      <alignment vertical="center"/>
    </xf>
    <xf numFmtId="172" fontId="13" fillId="3" borderId="54" xfId="8" applyNumberFormat="1" applyFont="1" applyFill="1" applyBorder="1" applyAlignment="1">
      <alignment vertical="center"/>
    </xf>
    <xf numFmtId="172" fontId="13" fillId="3" borderId="5" xfId="8" applyNumberFormat="1" applyFont="1" applyFill="1" applyBorder="1" applyAlignment="1">
      <alignment vertical="center"/>
    </xf>
    <xf numFmtId="3" fontId="29" fillId="3" borderId="3" xfId="12" applyNumberFormat="1" applyFont="1" applyFill="1" applyBorder="1" applyAlignment="1">
      <alignment horizontal="center" vertical="center"/>
    </xf>
    <xf numFmtId="4" fontId="29" fillId="3" borderId="4" xfId="8" applyNumberFormat="1" applyFont="1" applyFill="1" applyBorder="1" applyAlignment="1">
      <alignment horizontal="right" vertical="center"/>
    </xf>
    <xf numFmtId="172" fontId="23" fillId="3" borderId="54" xfId="8" applyNumberFormat="1" applyFont="1" applyFill="1" applyBorder="1" applyAlignment="1">
      <alignment horizontal="right" vertical="center"/>
    </xf>
    <xf numFmtId="0" fontId="13" fillId="3" borderId="3" xfId="12" applyFont="1" applyFill="1" applyBorder="1" applyAlignment="1">
      <alignment horizontal="center" vertical="center" wrapText="1"/>
    </xf>
    <xf numFmtId="3" fontId="23" fillId="3" borderId="66" xfId="8" applyNumberFormat="1" applyFont="1" applyFill="1" applyBorder="1" applyAlignment="1">
      <alignment horizontal="right" vertical="center"/>
    </xf>
    <xf numFmtId="4" fontId="23" fillId="3" borderId="65" xfId="8" applyNumberFormat="1" applyFont="1" applyFill="1" applyBorder="1" applyAlignment="1">
      <alignment horizontal="right" vertical="center"/>
    </xf>
    <xf numFmtId="3" fontId="23" fillId="3" borderId="3" xfId="8" applyNumberFormat="1" applyFont="1" applyFill="1" applyBorder="1" applyAlignment="1">
      <alignment horizontal="right" vertical="center"/>
    </xf>
    <xf numFmtId="4" fontId="23" fillId="3" borderId="4" xfId="8" applyNumberFormat="1" applyFont="1" applyFill="1" applyBorder="1" applyAlignment="1">
      <alignment horizontal="right" vertical="center"/>
    </xf>
    <xf numFmtId="3" fontId="13" fillId="3" borderId="3" xfId="8" applyNumberFormat="1" applyFont="1" applyFill="1" applyBorder="1" applyAlignment="1">
      <alignment horizontal="right" vertical="center"/>
    </xf>
    <xf numFmtId="4" fontId="13" fillId="3" borderId="4" xfId="8" applyNumberFormat="1" applyFont="1" applyFill="1" applyBorder="1" applyAlignment="1">
      <alignment horizontal="right" vertical="center"/>
    </xf>
    <xf numFmtId="171" fontId="16" fillId="0" borderId="14" xfId="12" applyNumberFormat="1" applyFont="1" applyBorder="1"/>
    <xf numFmtId="172" fontId="16" fillId="0" borderId="14" xfId="12" applyNumberFormat="1" applyFont="1" applyBorder="1"/>
    <xf numFmtId="171" fontId="16" fillId="0" borderId="18" xfId="12" applyNumberFormat="1" applyFont="1" applyBorder="1"/>
    <xf numFmtId="172" fontId="16" fillId="0" borderId="18" xfId="12" applyNumberFormat="1" applyFont="1" applyBorder="1"/>
    <xf numFmtId="172" fontId="16" fillId="0" borderId="36" xfId="12" applyNumberFormat="1" applyFont="1" applyBorder="1"/>
    <xf numFmtId="171" fontId="16" fillId="0" borderId="36" xfId="12" applyNumberFormat="1" applyFont="1" applyBorder="1"/>
    <xf numFmtId="171" fontId="16" fillId="0" borderId="60" xfId="12" applyNumberFormat="1" applyFont="1" applyBorder="1"/>
    <xf numFmtId="172" fontId="16" fillId="0" borderId="60" xfId="12" applyNumberFormat="1" applyFont="1" applyBorder="1"/>
    <xf numFmtId="171" fontId="23" fillId="3" borderId="13" xfId="12" applyNumberFormat="1" applyFont="1" applyFill="1" applyBorder="1"/>
    <xf numFmtId="172" fontId="23" fillId="3" borderId="13" xfId="12" applyNumberFormat="1" applyFont="1" applyFill="1" applyBorder="1"/>
    <xf numFmtId="171" fontId="23" fillId="3" borderId="39" xfId="12" applyNumberFormat="1" applyFont="1" applyFill="1" applyBorder="1"/>
    <xf numFmtId="3" fontId="13" fillId="3" borderId="3" xfId="12" applyNumberFormat="1" applyFont="1" applyFill="1" applyBorder="1" applyAlignment="1">
      <alignment horizontal="right" vertical="center"/>
    </xf>
    <xf numFmtId="4" fontId="15" fillId="3" borderId="4" xfId="12" applyNumberFormat="1" applyFont="1" applyFill="1" applyBorder="1" applyAlignment="1">
      <alignment horizontal="right" vertical="center"/>
    </xf>
    <xf numFmtId="171" fontId="16" fillId="0" borderId="55" xfId="8" applyNumberFormat="1" applyFont="1" applyBorder="1" applyAlignment="1">
      <alignment horizontal="center" vertical="center"/>
    </xf>
    <xf numFmtId="10" fontId="16" fillId="0" borderId="8" xfId="27" applyNumberFormat="1" applyFont="1" applyBorder="1" applyAlignment="1">
      <alignment horizontal="center" vertical="center"/>
    </xf>
    <xf numFmtId="172" fontId="16" fillId="0" borderId="55" xfId="8" applyNumberFormat="1" applyFont="1" applyBorder="1" applyAlignment="1">
      <alignment horizontal="right" vertical="center"/>
    </xf>
    <xf numFmtId="171" fontId="16" fillId="0" borderId="66" xfId="8" applyNumberFormat="1" applyFont="1" applyBorder="1" applyAlignment="1">
      <alignment horizontal="center" vertical="center"/>
    </xf>
    <xf numFmtId="10" fontId="16" fillId="0" borderId="43" xfId="27" applyNumberFormat="1" applyFont="1" applyBorder="1" applyAlignment="1">
      <alignment horizontal="center" vertical="center"/>
    </xf>
    <xf numFmtId="172" fontId="16" fillId="0" borderId="66" xfId="8" applyNumberFormat="1" applyFont="1" applyBorder="1" applyAlignment="1">
      <alignment horizontal="right" vertical="center"/>
    </xf>
    <xf numFmtId="171" fontId="23" fillId="3" borderId="3" xfId="8" applyNumberFormat="1" applyFont="1" applyFill="1" applyBorder="1" applyAlignment="1">
      <alignment horizontal="center" vertical="center"/>
    </xf>
    <xf numFmtId="10" fontId="23" fillId="3" borderId="6" xfId="27" applyNumberFormat="1" applyFont="1" applyFill="1" applyBorder="1" applyAlignment="1">
      <alignment horizontal="center" vertical="center"/>
    </xf>
    <xf numFmtId="172" fontId="23" fillId="3" borderId="3" xfId="8" applyNumberFormat="1" applyFont="1" applyFill="1" applyBorder="1" applyAlignment="1">
      <alignment horizontal="right" vertical="center"/>
    </xf>
    <xf numFmtId="3" fontId="29" fillId="3" borderId="3" xfId="8" applyNumberFormat="1" applyFont="1" applyFill="1" applyBorder="1" applyAlignment="1">
      <alignment horizontal="right" vertical="center"/>
    </xf>
    <xf numFmtId="4" fontId="29" fillId="3" borderId="66" xfId="8" applyNumberFormat="1" applyFont="1" applyFill="1" applyBorder="1" applyAlignment="1">
      <alignment horizontal="right" vertical="center"/>
    </xf>
    <xf numFmtId="4" fontId="29" fillId="3" borderId="65" xfId="8" applyNumberFormat="1" applyFont="1" applyFill="1" applyBorder="1" applyAlignment="1">
      <alignment horizontal="right" vertical="center"/>
    </xf>
    <xf numFmtId="3" fontId="29" fillId="3" borderId="13" xfId="8" applyNumberFormat="1" applyFont="1" applyFill="1" applyBorder="1" applyAlignment="1">
      <alignment horizontal="right" vertical="center"/>
    </xf>
    <xf numFmtId="3" fontId="29" fillId="3" borderId="4" xfId="8" applyNumberFormat="1" applyFont="1" applyFill="1" applyBorder="1" applyAlignment="1">
      <alignment horizontal="center" vertical="center"/>
    </xf>
    <xf numFmtId="166" fontId="23" fillId="3" borderId="3" xfId="8" applyNumberFormat="1" applyFont="1" applyFill="1" applyBorder="1" applyAlignment="1">
      <alignment horizontal="center" vertical="center"/>
    </xf>
    <xf numFmtId="172" fontId="16" fillId="0" borderId="55" xfId="8" applyNumberFormat="1" applyFont="1" applyBorder="1" applyAlignment="1">
      <alignment horizontal="center" vertical="center"/>
    </xf>
    <xf numFmtId="171" fontId="16" fillId="0" borderId="18" xfId="8" applyNumberFormat="1" applyFont="1" applyBorder="1" applyAlignment="1">
      <alignment horizontal="center" vertical="center"/>
    </xf>
    <xf numFmtId="172" fontId="16" fillId="0" borderId="18" xfId="8" applyNumberFormat="1" applyFont="1" applyBorder="1" applyAlignment="1">
      <alignment horizontal="center" vertical="center"/>
    </xf>
    <xf numFmtId="171" fontId="16" fillId="0" borderId="45" xfId="8" applyNumberFormat="1" applyFont="1" applyBorder="1" applyAlignment="1">
      <alignment horizontal="center" vertical="center"/>
    </xf>
    <xf numFmtId="172" fontId="16" fillId="0" borderId="45" xfId="8" applyNumberFormat="1" applyFont="1" applyBorder="1" applyAlignment="1">
      <alignment horizontal="center" vertical="center"/>
    </xf>
    <xf numFmtId="171" fontId="23" fillId="3" borderId="66" xfId="8" applyNumberFormat="1" applyFont="1" applyFill="1" applyBorder="1" applyAlignment="1">
      <alignment horizontal="center" vertical="center"/>
    </xf>
    <xf numFmtId="10" fontId="23" fillId="3" borderId="43" xfId="27" applyNumberFormat="1" applyFont="1" applyFill="1" applyBorder="1" applyAlignment="1">
      <alignment horizontal="center" vertical="center"/>
    </xf>
    <xf numFmtId="166" fontId="23" fillId="3" borderId="66" xfId="8" applyNumberFormat="1" applyFont="1" applyFill="1" applyBorder="1" applyAlignment="1">
      <alignment horizontal="center" vertical="center"/>
    </xf>
    <xf numFmtId="171" fontId="16" fillId="0" borderId="55" xfId="8" applyNumberFormat="1" applyFont="1" applyFill="1" applyBorder="1" applyAlignment="1">
      <alignment horizontal="right" vertical="center"/>
    </xf>
    <xf numFmtId="171" fontId="16" fillId="0" borderId="18" xfId="8" applyNumberFormat="1" applyFont="1" applyFill="1" applyBorder="1" applyAlignment="1">
      <alignment horizontal="right" vertical="center"/>
    </xf>
    <xf numFmtId="171" fontId="16" fillId="0" borderId="45" xfId="8" applyNumberFormat="1" applyFont="1" applyFill="1" applyBorder="1" applyAlignment="1">
      <alignment horizontal="right" vertical="center"/>
    </xf>
    <xf numFmtId="0" fontId="23" fillId="3" borderId="6" xfId="12" applyFont="1" applyFill="1" applyBorder="1" applyAlignment="1">
      <alignment horizontal="center" vertical="center" wrapText="1"/>
    </xf>
    <xf numFmtId="171" fontId="23" fillId="3" borderId="3" xfId="8" applyNumberFormat="1" applyFont="1" applyFill="1" applyBorder="1" applyAlignment="1">
      <alignment vertical="center"/>
    </xf>
    <xf numFmtId="172" fontId="23" fillId="3" borderId="53" xfId="8" applyNumberFormat="1" applyFont="1" applyFill="1" applyBorder="1" applyAlignment="1">
      <alignment vertical="center"/>
    </xf>
    <xf numFmtId="172" fontId="23" fillId="3" borderId="4" xfId="8" applyNumberFormat="1" applyFont="1" applyFill="1" applyBorder="1" applyAlignment="1">
      <alignment vertical="center"/>
    </xf>
    <xf numFmtId="0" fontId="7" fillId="0" borderId="7" xfId="12" applyFont="1" applyFill="1" applyBorder="1" applyAlignment="1">
      <alignment horizontal="left" vertical="center"/>
    </xf>
    <xf numFmtId="0" fontId="7" fillId="0" borderId="29" xfId="12" applyFont="1" applyFill="1" applyBorder="1" applyAlignment="1">
      <alignment horizontal="left" vertical="center"/>
    </xf>
    <xf numFmtId="0" fontId="7" fillId="0" borderId="34" xfId="12" applyFont="1" applyFill="1" applyBorder="1" applyAlignment="1">
      <alignment horizontal="left" vertical="center"/>
    </xf>
    <xf numFmtId="171" fontId="16" fillId="0" borderId="55" xfId="8" applyNumberFormat="1" applyFont="1" applyFill="1" applyBorder="1" applyAlignment="1">
      <alignment vertical="center"/>
    </xf>
    <xf numFmtId="171" fontId="16" fillId="0" borderId="28" xfId="8" applyNumberFormat="1" applyFont="1" applyFill="1" applyBorder="1" applyAlignment="1">
      <alignment vertical="center"/>
    </xf>
    <xf numFmtId="0" fontId="7" fillId="0" borderId="60" xfId="12" applyFont="1" applyFill="1" applyBorder="1" applyAlignment="1">
      <alignment horizontal="left" vertical="center"/>
    </xf>
    <xf numFmtId="171" fontId="16" fillId="0" borderId="45" xfId="8" applyNumberFormat="1" applyFont="1" applyFill="1" applyBorder="1" applyAlignment="1">
      <alignment vertical="center"/>
    </xf>
    <xf numFmtId="171" fontId="16" fillId="0" borderId="77" xfId="8" applyNumberFormat="1" applyFont="1" applyFill="1" applyBorder="1" applyAlignment="1">
      <alignment vertical="center"/>
    </xf>
    <xf numFmtId="0" fontId="13" fillId="3" borderId="13" xfId="12" applyFont="1" applyFill="1" applyBorder="1" applyAlignment="1">
      <alignment horizontal="left" vertical="center"/>
    </xf>
    <xf numFmtId="0" fontId="10" fillId="3" borderId="2" xfId="12" applyFont="1" applyFill="1" applyBorder="1" applyAlignment="1">
      <alignment horizontal="center" vertical="center"/>
    </xf>
    <xf numFmtId="171" fontId="16" fillId="0" borderId="5" xfId="12" applyNumberFormat="1" applyFont="1" applyBorder="1" applyAlignment="1">
      <alignment vertical="center"/>
    </xf>
    <xf numFmtId="4" fontId="16" fillId="0" borderId="29" xfId="6" applyNumberFormat="1" applyFont="1" applyBorder="1" applyAlignment="1">
      <alignment horizontal="right" vertical="center"/>
    </xf>
    <xf numFmtId="4" fontId="23" fillId="3" borderId="5" xfId="6" applyNumberFormat="1" applyFont="1" applyFill="1" applyBorder="1" applyAlignment="1">
      <alignment horizontal="right" vertical="center"/>
    </xf>
    <xf numFmtId="4" fontId="50" fillId="0" borderId="0" xfId="0" applyNumberFormat="1" applyFont="1" applyAlignment="1">
      <alignment horizontal="right"/>
    </xf>
    <xf numFmtId="4" fontId="16" fillId="0" borderId="17" xfId="6" applyNumberFormat="1" applyFont="1" applyBorder="1" applyAlignment="1">
      <alignment horizontal="right" vertical="center"/>
    </xf>
    <xf numFmtId="0" fontId="15" fillId="3" borderId="1" xfId="0" applyFont="1" applyFill="1" applyBorder="1" applyAlignment="1">
      <alignment horizontal="center" vertical="center"/>
    </xf>
    <xf numFmtId="171" fontId="19" fillId="0" borderId="7" xfId="1" applyNumberFormat="1" applyFont="1" applyFill="1" applyBorder="1" applyAlignment="1">
      <alignment horizontal="center" vertical="center"/>
    </xf>
    <xf numFmtId="171" fontId="19" fillId="0" borderId="17" xfId="1" applyNumberFormat="1" applyFont="1" applyFill="1" applyBorder="1" applyAlignment="1">
      <alignment horizontal="center" vertical="center"/>
    </xf>
    <xf numFmtId="171" fontId="7" fillId="0" borderId="9" xfId="1" applyNumberFormat="1" applyFont="1" applyFill="1" applyBorder="1" applyAlignment="1">
      <alignment horizontal="center" vertical="center"/>
    </xf>
    <xf numFmtId="171" fontId="15" fillId="3" borderId="22" xfId="1" applyNumberFormat="1" applyFont="1" applyFill="1" applyBorder="1" applyAlignment="1">
      <alignment horizontal="center" vertical="center"/>
    </xf>
    <xf numFmtId="0" fontId="15" fillId="3" borderId="55" xfId="0" applyFont="1" applyFill="1" applyBorder="1" applyAlignment="1">
      <alignment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vertical="center"/>
    </xf>
    <xf numFmtId="173" fontId="13" fillId="3" borderId="43" xfId="8" applyNumberFormat="1" applyFont="1" applyFill="1" applyBorder="1" applyAlignment="1">
      <alignment horizontal="center" vertical="center"/>
    </xf>
    <xf numFmtId="172" fontId="13" fillId="3" borderId="43" xfId="8" applyNumberFormat="1" applyFont="1" applyFill="1" applyBorder="1" applyAlignment="1">
      <alignment horizontal="right" vertical="center"/>
    </xf>
    <xf numFmtId="174" fontId="13" fillId="3" borderId="43" xfId="8" applyNumberFormat="1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left" vertical="center" wrapText="1"/>
    </xf>
    <xf numFmtId="172" fontId="16" fillId="0" borderId="55" xfId="8" applyNumberFormat="1" applyFont="1" applyBorder="1" applyAlignment="1">
      <alignment vertical="center"/>
    </xf>
    <xf numFmtId="172" fontId="16" fillId="0" borderId="45" xfId="8" applyNumberFormat="1" applyFont="1" applyBorder="1" applyAlignment="1">
      <alignment vertical="center"/>
    </xf>
    <xf numFmtId="173" fontId="13" fillId="3" borderId="3" xfId="8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4" fontId="16" fillId="0" borderId="55" xfId="8" applyNumberFormat="1" applyFont="1" applyBorder="1" applyAlignment="1">
      <alignment vertical="center"/>
    </xf>
    <xf numFmtId="3" fontId="16" fillId="0" borderId="45" xfId="8" applyNumberFormat="1" applyFont="1" applyBorder="1" applyAlignment="1">
      <alignment vertical="center"/>
    </xf>
    <xf numFmtId="4" fontId="13" fillId="3" borderId="3" xfId="8" applyNumberFormat="1" applyFont="1" applyFill="1" applyBorder="1" applyAlignment="1">
      <alignment horizontal="right" vertical="center"/>
    </xf>
    <xf numFmtId="176" fontId="35" fillId="0" borderId="4" xfId="8" applyNumberFormat="1" applyFont="1" applyBorder="1" applyAlignment="1">
      <alignment vertical="center"/>
    </xf>
    <xf numFmtId="176" fontId="35" fillId="0" borderId="31" xfId="12" applyNumberFormat="1" applyFont="1" applyBorder="1" applyAlignment="1">
      <alignment horizontal="right" vertical="center"/>
    </xf>
    <xf numFmtId="177" fontId="35" fillId="3" borderId="3" xfId="12" applyNumberFormat="1" applyFont="1" applyFill="1" applyBorder="1" applyAlignment="1">
      <alignment horizontal="right" vertical="center"/>
    </xf>
    <xf numFmtId="177" fontId="23" fillId="3" borderId="39" xfId="12" applyNumberFormat="1" applyFont="1" applyFill="1" applyBorder="1"/>
    <xf numFmtId="171" fontId="19" fillId="0" borderId="19" xfId="1" applyNumberFormat="1" applyFont="1" applyBorder="1" applyAlignment="1">
      <alignment horizontal="center" vertical="center"/>
    </xf>
    <xf numFmtId="171" fontId="15" fillId="3" borderId="40" xfId="1" applyNumberFormat="1" applyFont="1" applyFill="1" applyBorder="1" applyAlignment="1">
      <alignment horizontal="center" vertical="center"/>
    </xf>
    <xf numFmtId="171" fontId="20" fillId="0" borderId="35" xfId="1" applyNumberFormat="1" applyFont="1" applyBorder="1" applyAlignment="1">
      <alignment vertical="center"/>
    </xf>
    <xf numFmtId="171" fontId="20" fillId="0" borderId="10" xfId="1" applyNumberFormat="1" applyFont="1" applyBorder="1" applyAlignment="1">
      <alignment vertical="center"/>
    </xf>
    <xf numFmtId="178" fontId="20" fillId="0" borderId="8" xfId="1" applyNumberFormat="1" applyFont="1" applyBorder="1" applyAlignment="1">
      <alignment vertical="center"/>
    </xf>
    <xf numFmtId="178" fontId="20" fillId="0" borderId="14" xfId="1" applyNumberFormat="1" applyFont="1" applyBorder="1" applyAlignment="1">
      <alignment vertical="center"/>
    </xf>
    <xf numFmtId="0" fontId="44" fillId="0" borderId="0" xfId="37" applyFont="1" applyAlignment="1">
      <alignment vertical="top"/>
    </xf>
    <xf numFmtId="171" fontId="16" fillId="0" borderId="55" xfId="1" applyNumberFormat="1" applyFont="1" applyBorder="1" applyAlignment="1">
      <alignment horizontal="center" vertical="center"/>
    </xf>
    <xf numFmtId="171" fontId="16" fillId="0" borderId="18" xfId="1" applyNumberFormat="1" applyFont="1" applyBorder="1" applyAlignment="1">
      <alignment horizontal="center" vertical="center"/>
    </xf>
    <xf numFmtId="171" fontId="16" fillId="0" borderId="20" xfId="1" applyNumberFormat="1" applyFont="1" applyBorder="1" applyAlignment="1">
      <alignment horizontal="center" vertical="center"/>
    </xf>
    <xf numFmtId="171" fontId="13" fillId="2" borderId="3" xfId="1" applyNumberFormat="1" applyFont="1" applyFill="1" applyBorder="1" applyAlignment="1">
      <alignment horizontal="center" vertical="center"/>
    </xf>
    <xf numFmtId="0" fontId="13" fillId="0" borderId="18" xfId="12" applyFont="1" applyFill="1" applyBorder="1" applyAlignment="1">
      <alignment horizontal="center" vertical="center"/>
    </xf>
    <xf numFmtId="0" fontId="13" fillId="0" borderId="45" xfId="12" applyFont="1" applyFill="1" applyBorder="1" applyAlignment="1">
      <alignment horizontal="center" vertical="center"/>
    </xf>
    <xf numFmtId="0" fontId="23" fillId="3" borderId="5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171" fontId="16" fillId="0" borderId="19" xfId="6" applyNumberFormat="1" applyFont="1" applyFill="1" applyBorder="1" applyAlignment="1">
      <alignment vertical="center"/>
    </xf>
    <xf numFmtId="171" fontId="16" fillId="0" borderId="40" xfId="6" applyNumberFormat="1" applyFont="1" applyFill="1" applyBorder="1" applyAlignment="1">
      <alignment vertical="center"/>
    </xf>
    <xf numFmtId="171" fontId="16" fillId="0" borderId="27" xfId="1" applyNumberFormat="1" applyFont="1" applyBorder="1" applyAlignment="1">
      <alignment horizontal="center" vertical="center"/>
    </xf>
    <xf numFmtId="171" fontId="16" fillId="0" borderId="35" xfId="1" applyNumberFormat="1" applyFont="1" applyBorder="1" applyAlignment="1">
      <alignment horizontal="center" vertical="center"/>
    </xf>
    <xf numFmtId="171" fontId="16" fillId="0" borderId="35" xfId="1" applyNumberFormat="1" applyFont="1" applyFill="1" applyBorder="1" applyAlignment="1">
      <alignment horizontal="center" vertical="center"/>
    </xf>
    <xf numFmtId="171" fontId="16" fillId="0" borderId="37" xfId="1" applyNumberFormat="1" applyFont="1" applyBorder="1" applyAlignment="1">
      <alignment horizontal="center" vertical="center"/>
    </xf>
    <xf numFmtId="0" fontId="31" fillId="0" borderId="0" xfId="12" applyFont="1" applyAlignment="1"/>
    <xf numFmtId="0" fontId="23" fillId="3" borderId="56" xfId="0" applyFont="1" applyFill="1" applyBorder="1" applyAlignment="1">
      <alignment horizontal="center" vertical="center" wrapText="1"/>
    </xf>
    <xf numFmtId="3" fontId="7" fillId="0" borderId="19" xfId="0" applyNumberFormat="1" applyFont="1" applyFill="1" applyBorder="1" applyAlignment="1">
      <alignment horizontal="center" vertical="top" wrapText="1"/>
    </xf>
    <xf numFmtId="3" fontId="7" fillId="0" borderId="57" xfId="0" applyNumberFormat="1" applyFont="1" applyFill="1" applyBorder="1" applyAlignment="1">
      <alignment horizontal="center"/>
    </xf>
    <xf numFmtId="3" fontId="7" fillId="0" borderId="40" xfId="0" applyNumberFormat="1" applyFont="1" applyFill="1" applyBorder="1" applyAlignment="1">
      <alignment horizontal="center" vertical="top" wrapText="1"/>
    </xf>
    <xf numFmtId="0" fontId="51" fillId="0" borderId="0" xfId="0" applyFont="1"/>
    <xf numFmtId="0" fontId="16" fillId="0" borderId="0" xfId="12" applyFont="1"/>
    <xf numFmtId="3" fontId="16" fillId="0" borderId="11" xfId="0" applyNumberFormat="1" applyFont="1" applyFill="1" applyBorder="1" applyAlignment="1">
      <alignment horizontal="right"/>
    </xf>
    <xf numFmtId="0" fontId="23" fillId="0" borderId="45" xfId="12" applyFont="1" applyFill="1" applyBorder="1" applyAlignment="1">
      <alignment horizontal="left" vertical="center"/>
    </xf>
    <xf numFmtId="3" fontId="16" fillId="0" borderId="57" xfId="12" applyNumberFormat="1" applyFont="1" applyBorder="1"/>
    <xf numFmtId="0" fontId="13" fillId="3" borderId="1" xfId="12" applyFont="1" applyFill="1" applyBorder="1" applyAlignment="1">
      <alignment horizontal="center" vertical="center" wrapText="1"/>
    </xf>
    <xf numFmtId="0" fontId="13" fillId="3" borderId="13" xfId="12" applyFont="1" applyFill="1" applyBorder="1" applyAlignment="1">
      <alignment horizontal="center" vertical="center" wrapText="1"/>
    </xf>
    <xf numFmtId="0" fontId="19" fillId="0" borderId="7" xfId="33" applyFont="1" applyBorder="1" applyAlignment="1">
      <alignment vertical="center" wrapText="1"/>
    </xf>
    <xf numFmtId="0" fontId="19" fillId="0" borderId="24" xfId="33" applyFont="1" applyBorder="1" applyAlignment="1">
      <alignment vertical="center" wrapText="1"/>
    </xf>
    <xf numFmtId="0" fontId="19" fillId="0" borderId="29" xfId="33" applyFont="1" applyBorder="1" applyAlignment="1">
      <alignment vertical="center" wrapText="1"/>
    </xf>
    <xf numFmtId="0" fontId="19" fillId="0" borderId="7" xfId="33" applyFont="1" applyBorder="1" applyAlignment="1">
      <alignment horizontal="left" vertical="center"/>
    </xf>
    <xf numFmtId="0" fontId="19" fillId="0" borderId="17" xfId="33" applyFont="1" applyBorder="1" applyAlignment="1">
      <alignment horizontal="left" vertical="center" wrapText="1"/>
    </xf>
    <xf numFmtId="0" fontId="19" fillId="0" borderId="17" xfId="33" applyFont="1" applyBorder="1" applyAlignment="1">
      <alignment horizontal="left" vertical="center"/>
    </xf>
    <xf numFmtId="0" fontId="19" fillId="0" borderId="9" xfId="33" applyFont="1" applyBorder="1" applyAlignment="1">
      <alignment horizontal="left" vertical="center"/>
    </xf>
    <xf numFmtId="168" fontId="52" fillId="0" borderId="24" xfId="3" applyNumberFormat="1" applyFont="1" applyBorder="1" applyAlignment="1">
      <alignment vertical="center"/>
    </xf>
    <xf numFmtId="0" fontId="19" fillId="5" borderId="50" xfId="3" applyFont="1" applyFill="1" applyBorder="1" applyAlignment="1">
      <alignment horizontal="left" vertical="center"/>
    </xf>
    <xf numFmtId="0" fontId="15" fillId="5" borderId="83" xfId="3" applyFont="1" applyFill="1" applyBorder="1" applyAlignment="1">
      <alignment horizontal="right" vertical="center"/>
    </xf>
    <xf numFmtId="0" fontId="20" fillId="0" borderId="17" xfId="33" applyFont="1" applyBorder="1" applyAlignment="1">
      <alignment horizontal="left" vertical="center" indent="1"/>
    </xf>
    <xf numFmtId="0" fontId="20" fillId="0" borderId="9" xfId="33" applyFont="1" applyBorder="1" applyAlignment="1">
      <alignment horizontal="left" vertical="center" indent="1"/>
    </xf>
    <xf numFmtId="0" fontId="20" fillId="0" borderId="36" xfId="33" applyFont="1" applyBorder="1" applyAlignment="1">
      <alignment horizontal="left" vertical="center" indent="1"/>
    </xf>
    <xf numFmtId="0" fontId="13" fillId="7" borderId="13" xfId="12" applyFont="1" applyFill="1" applyBorder="1" applyAlignment="1">
      <alignment horizontal="center" vertical="center" wrapText="1"/>
    </xf>
    <xf numFmtId="0" fontId="13" fillId="5" borderId="17" xfId="12" applyFont="1" applyFill="1" applyBorder="1" applyAlignment="1">
      <alignment horizontal="left" vertical="center"/>
    </xf>
    <xf numFmtId="0" fontId="13" fillId="5" borderId="23" xfId="12" applyFont="1" applyFill="1" applyBorder="1" applyAlignment="1">
      <alignment horizontal="left" vertical="center"/>
    </xf>
    <xf numFmtId="0" fontId="13" fillId="5" borderId="9" xfId="12" applyFont="1" applyFill="1" applyBorder="1" applyAlignment="1">
      <alignment horizontal="left" vertical="center"/>
    </xf>
    <xf numFmtId="3" fontId="13" fillId="5" borderId="11" xfId="0" applyNumberFormat="1" applyFont="1" applyFill="1" applyBorder="1" applyAlignment="1">
      <alignment horizontal="left"/>
    </xf>
    <xf numFmtId="0" fontId="13" fillId="7" borderId="5" xfId="12" applyFont="1" applyFill="1" applyBorder="1" applyAlignment="1">
      <alignment horizontal="center" vertical="center" wrapText="1"/>
    </xf>
    <xf numFmtId="170" fontId="22" fillId="0" borderId="8" xfId="43" applyNumberFormat="1" applyFont="1" applyFill="1" applyBorder="1" applyAlignment="1">
      <alignment vertical="center"/>
    </xf>
    <xf numFmtId="170" fontId="22" fillId="0" borderId="35" xfId="43" applyNumberFormat="1" applyFont="1" applyFill="1" applyBorder="1" applyAlignment="1">
      <alignment vertical="center"/>
    </xf>
    <xf numFmtId="170" fontId="22" fillId="0" borderId="10" xfId="43" applyNumberFormat="1" applyFont="1" applyFill="1" applyBorder="1" applyAlignment="1">
      <alignment vertical="center"/>
    </xf>
    <xf numFmtId="0" fontId="18" fillId="0" borderId="0" xfId="42" applyFont="1" applyFill="1" applyAlignment="1">
      <alignment vertical="center"/>
    </xf>
    <xf numFmtId="171" fontId="16" fillId="0" borderId="42" xfId="43" applyNumberFormat="1" applyFont="1" applyBorder="1" applyAlignment="1">
      <alignment horizontal="right" vertical="center"/>
    </xf>
    <xf numFmtId="171" fontId="16" fillId="0" borderId="27" xfId="43" applyNumberFormat="1" applyFont="1" applyBorder="1" applyAlignment="1">
      <alignment horizontal="right" vertical="center"/>
    </xf>
    <xf numFmtId="170" fontId="16" fillId="0" borderId="37" xfId="43" applyNumberFormat="1" applyFont="1" applyBorder="1" applyAlignment="1">
      <alignment vertical="center"/>
    </xf>
    <xf numFmtId="170" fontId="16" fillId="0" borderId="42" xfId="43" applyNumberFormat="1" applyFont="1" applyBorder="1" applyAlignment="1">
      <alignment vertical="center"/>
    </xf>
    <xf numFmtId="170" fontId="16" fillId="0" borderId="27" xfId="43" applyNumberFormat="1" applyFont="1" applyBorder="1" applyAlignment="1">
      <alignment vertical="center"/>
    </xf>
    <xf numFmtId="0" fontId="13" fillId="7" borderId="6" xfId="12" applyFont="1" applyFill="1" applyBorder="1" applyAlignment="1">
      <alignment horizontal="center" vertical="center" wrapText="1"/>
    </xf>
    <xf numFmtId="0" fontId="13" fillId="0" borderId="43" xfId="42" applyFont="1" applyFill="1" applyBorder="1" applyAlignment="1">
      <alignment horizontal="justify" vertical="center"/>
    </xf>
    <xf numFmtId="0" fontId="13" fillId="5" borderId="29" xfId="12" applyFont="1" applyFill="1" applyBorder="1" applyAlignment="1">
      <alignment horizontal="justify" vertical="center"/>
    </xf>
    <xf numFmtId="0" fontId="13" fillId="5" borderId="17" xfId="12" applyFont="1" applyFill="1" applyBorder="1" applyAlignment="1">
      <alignment horizontal="justify" vertical="center"/>
    </xf>
    <xf numFmtId="0" fontId="13" fillId="0" borderId="7" xfId="12" applyFont="1" applyFill="1" applyBorder="1" applyAlignment="1">
      <alignment horizontal="justify" vertical="center"/>
    </xf>
    <xf numFmtId="0" fontId="13" fillId="3" borderId="5" xfId="33" applyFont="1" applyFill="1" applyBorder="1" applyAlignment="1">
      <alignment horizontal="center" vertical="center" wrapText="1"/>
    </xf>
    <xf numFmtId="0" fontId="13" fillId="5" borderId="29" xfId="12" applyFont="1" applyFill="1" applyBorder="1" applyAlignment="1">
      <alignment wrapText="1"/>
    </xf>
    <xf numFmtId="0" fontId="20" fillId="0" borderId="7" xfId="0" applyFont="1" applyFill="1" applyBorder="1" applyAlignment="1">
      <alignment horizontal="left" vertical="center" wrapText="1"/>
    </xf>
    <xf numFmtId="0" fontId="42" fillId="0" borderId="17" xfId="0" applyFont="1" applyBorder="1" applyAlignment="1">
      <alignment vertical="center"/>
    </xf>
    <xf numFmtId="0" fontId="42" fillId="0" borderId="9" xfId="0" applyFont="1" applyBorder="1" applyAlignment="1">
      <alignment vertical="center"/>
    </xf>
    <xf numFmtId="0" fontId="20" fillId="0" borderId="34" xfId="0" applyFont="1" applyFill="1" applyBorder="1" applyAlignment="1">
      <alignment horizontal="left" vertical="center" wrapText="1"/>
    </xf>
    <xf numFmtId="0" fontId="20" fillId="0" borderId="36" xfId="0" applyFont="1" applyFill="1" applyBorder="1" applyAlignment="1">
      <alignment horizontal="left" vertical="center"/>
    </xf>
    <xf numFmtId="0" fontId="20" fillId="0" borderId="60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46" fillId="0" borderId="0" xfId="12" applyFont="1" applyAlignment="1">
      <alignment horizontal="left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13" fillId="5" borderId="59" xfId="12" applyFont="1" applyFill="1" applyBorder="1" applyAlignment="1">
      <alignment horizontal="justify" vertical="center"/>
    </xf>
    <xf numFmtId="0" fontId="7" fillId="5" borderId="0" xfId="12" applyFill="1"/>
    <xf numFmtId="165" fontId="7" fillId="5" borderId="7" xfId="17" applyNumberFormat="1" applyFont="1" applyFill="1" applyBorder="1" applyAlignment="1">
      <alignment horizontal="left" vertical="center" wrapText="1" indent="2"/>
    </xf>
    <xf numFmtId="0" fontId="19" fillId="0" borderId="76" xfId="3" applyFont="1" applyFill="1" applyBorder="1" applyAlignment="1">
      <alignment horizontal="left" vertical="center"/>
    </xf>
    <xf numFmtId="0" fontId="19" fillId="0" borderId="50" xfId="3" applyFont="1" applyFill="1" applyBorder="1" applyAlignment="1">
      <alignment horizontal="left" vertical="center"/>
    </xf>
    <xf numFmtId="0" fontId="15" fillId="0" borderId="79" xfId="3" applyFont="1" applyFill="1" applyBorder="1" applyAlignment="1">
      <alignment horizontal="right" vertical="center"/>
    </xf>
    <xf numFmtId="0" fontId="19" fillId="0" borderId="75" xfId="3" applyFont="1" applyFill="1" applyBorder="1" applyAlignment="1">
      <alignment horizontal="left" vertical="center"/>
    </xf>
    <xf numFmtId="0" fontId="44" fillId="0" borderId="0" xfId="12" applyFont="1" applyFill="1" applyAlignment="1">
      <alignment vertical="center"/>
    </xf>
    <xf numFmtId="0" fontId="20" fillId="0" borderId="36" xfId="46" applyFont="1" applyFill="1" applyBorder="1" applyAlignment="1">
      <alignment horizontal="left" vertical="center" indent="1"/>
    </xf>
    <xf numFmtId="0" fontId="10" fillId="3" borderId="5" xfId="12" applyFont="1" applyFill="1" applyBorder="1" applyAlignment="1">
      <alignment horizontal="center" vertical="center"/>
    </xf>
    <xf numFmtId="0" fontId="13" fillId="3" borderId="6" xfId="12" applyFont="1" applyFill="1" applyBorder="1" applyAlignment="1">
      <alignment horizontal="center" vertical="center" wrapText="1"/>
    </xf>
    <xf numFmtId="0" fontId="18" fillId="0" borderId="0" xfId="47" applyFont="1" applyAlignment="1">
      <alignment vertical="center"/>
    </xf>
    <xf numFmtId="0" fontId="6" fillId="0" borderId="0" xfId="47" applyFont="1" applyAlignment="1">
      <alignment vertical="center" wrapText="1"/>
    </xf>
    <xf numFmtId="0" fontId="1" fillId="0" borderId="0" xfId="47"/>
    <xf numFmtId="0" fontId="15" fillId="3" borderId="11" xfId="47" applyFont="1" applyFill="1" applyBorder="1" applyAlignment="1">
      <alignment horizontal="center" vertical="center"/>
    </xf>
    <xf numFmtId="0" fontId="14" fillId="3" borderId="11" xfId="47" applyFont="1" applyFill="1" applyBorder="1" applyAlignment="1">
      <alignment horizontal="center" vertical="center" wrapText="1"/>
    </xf>
    <xf numFmtId="0" fontId="19" fillId="0" borderId="11" xfId="47" applyFont="1" applyBorder="1"/>
    <xf numFmtId="0" fontId="53" fillId="0" borderId="11" xfId="47" applyFont="1" applyFill="1" applyBorder="1" applyAlignment="1">
      <alignment horizontal="left" vertical="top" wrapText="1" indent="2"/>
    </xf>
    <xf numFmtId="0" fontId="53" fillId="0" borderId="11" xfId="47" applyFont="1" applyFill="1" applyBorder="1" applyAlignment="1">
      <alignment horizontal="center" vertical="top" wrapText="1"/>
    </xf>
    <xf numFmtId="0" fontId="56" fillId="0" borderId="11" xfId="47" applyFont="1" applyFill="1" applyBorder="1" applyAlignment="1">
      <alignment horizontal="center" vertical="top" wrapText="1"/>
    </xf>
    <xf numFmtId="0" fontId="1" fillId="0" borderId="0" xfId="47" applyAlignment="1">
      <alignment vertical="center"/>
    </xf>
    <xf numFmtId="0" fontId="57" fillId="0" borderId="0" xfId="47" applyFont="1" applyAlignment="1">
      <alignment vertical="center"/>
    </xf>
    <xf numFmtId="0" fontId="58" fillId="0" borderId="0" xfId="47" applyFont="1" applyAlignment="1">
      <alignment vertical="center"/>
    </xf>
    <xf numFmtId="0" fontId="27" fillId="0" borderId="11" xfId="0" applyFont="1" applyBorder="1"/>
    <xf numFmtId="0" fontId="29" fillId="0" borderId="11" xfId="0" applyFont="1" applyBorder="1" applyAlignment="1">
      <alignment horizontal="center"/>
    </xf>
    <xf numFmtId="0" fontId="20" fillId="0" borderId="11" xfId="0" applyFont="1" applyBorder="1" applyAlignment="1">
      <alignment vertical="center" wrapText="1"/>
    </xf>
    <xf numFmtId="179" fontId="20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8" borderId="11" xfId="0" applyFont="1" applyFill="1" applyBorder="1" applyAlignment="1">
      <alignment vertical="center" wrapText="1"/>
    </xf>
    <xf numFmtId="179" fontId="20" fillId="8" borderId="11" xfId="0" applyNumberFormat="1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vertical="center" wrapText="1"/>
    </xf>
    <xf numFmtId="0" fontId="29" fillId="0" borderId="11" xfId="0" applyFont="1" applyFill="1" applyBorder="1" applyAlignment="1">
      <alignment vertical="center" wrapText="1"/>
    </xf>
    <xf numFmtId="0" fontId="29" fillId="0" borderId="11" xfId="0" applyFont="1" applyBorder="1" applyAlignment="1">
      <alignment vertical="center" wrapText="1"/>
    </xf>
    <xf numFmtId="179" fontId="29" fillId="0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0" fillId="3" borderId="2" xfId="12" applyFont="1" applyFill="1" applyBorder="1" applyAlignment="1">
      <alignment horizontal="center" vertical="center"/>
    </xf>
    <xf numFmtId="0" fontId="10" fillId="3" borderId="5" xfId="12" applyFont="1" applyFill="1" applyBorder="1" applyAlignment="1">
      <alignment horizontal="center" vertical="center"/>
    </xf>
    <xf numFmtId="0" fontId="13" fillId="3" borderId="13" xfId="12" applyFont="1" applyFill="1" applyBorder="1" applyAlignment="1">
      <alignment horizontal="center" vertical="center" wrapText="1"/>
    </xf>
    <xf numFmtId="0" fontId="13" fillId="3" borderId="6" xfId="12" applyFont="1" applyFill="1" applyBorder="1" applyAlignment="1">
      <alignment horizontal="center" vertical="center" wrapText="1"/>
    </xf>
    <xf numFmtId="0" fontId="13" fillId="3" borderId="13" xfId="33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" fontId="16" fillId="0" borderId="14" xfId="1" applyNumberFormat="1" applyFont="1" applyBorder="1" applyAlignment="1">
      <alignment vertical="center"/>
    </xf>
    <xf numFmtId="0" fontId="13" fillId="3" borderId="4" xfId="46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/>
    </xf>
    <xf numFmtId="0" fontId="13" fillId="3" borderId="5" xfId="33" applyFont="1" applyFill="1" applyBorder="1" applyAlignment="1">
      <alignment vertical="center"/>
    </xf>
    <xf numFmtId="0" fontId="44" fillId="5" borderId="0" xfId="37" applyFont="1" applyFill="1" applyAlignment="1">
      <alignment horizontal="left" vertical="center"/>
    </xf>
    <xf numFmtId="0" fontId="13" fillId="3" borderId="6" xfId="38" applyFont="1" applyFill="1" applyBorder="1" applyAlignment="1">
      <alignment horizontal="left" vertical="center"/>
    </xf>
    <xf numFmtId="0" fontId="7" fillId="0" borderId="7" xfId="37" applyBorder="1" applyAlignment="1">
      <alignment vertical="center"/>
    </xf>
    <xf numFmtId="0" fontId="7" fillId="0" borderId="17" xfId="37" applyBorder="1" applyAlignment="1">
      <alignment vertical="center"/>
    </xf>
    <xf numFmtId="0" fontId="7" fillId="0" borderId="9" xfId="37" applyBorder="1" applyAlignment="1">
      <alignment vertical="center"/>
    </xf>
    <xf numFmtId="0" fontId="13" fillId="2" borderId="5" xfId="38" applyFont="1" applyFill="1" applyBorder="1" applyAlignment="1">
      <alignment vertical="center"/>
    </xf>
    <xf numFmtId="0" fontId="15" fillId="3" borderId="22" xfId="33" applyFont="1" applyFill="1" applyBorder="1" applyAlignment="1">
      <alignment vertical="center"/>
    </xf>
    <xf numFmtId="180" fontId="16" fillId="0" borderId="8" xfId="2" applyNumberFormat="1" applyFont="1" applyBorder="1" applyAlignment="1">
      <alignment horizontal="center" vertical="center" wrapText="1"/>
    </xf>
    <xf numFmtId="180" fontId="16" fillId="0" borderId="10" xfId="2" applyNumberFormat="1" applyFont="1" applyBorder="1" applyAlignment="1">
      <alignment horizontal="center" vertical="center" wrapText="1"/>
    </xf>
    <xf numFmtId="180" fontId="16" fillId="0" borderId="15" xfId="2" applyNumberFormat="1" applyFont="1" applyBorder="1" applyAlignment="1">
      <alignment horizontal="center" vertical="center" wrapText="1"/>
    </xf>
    <xf numFmtId="180" fontId="16" fillId="0" borderId="19" xfId="2" applyNumberFormat="1" applyFont="1" applyBorder="1" applyAlignment="1">
      <alignment horizontal="center" vertical="center" wrapText="1"/>
    </xf>
    <xf numFmtId="180" fontId="16" fillId="0" borderId="21" xfId="2" applyNumberFormat="1" applyFont="1" applyBorder="1" applyAlignment="1">
      <alignment horizontal="center" vertical="center" wrapText="1"/>
    </xf>
    <xf numFmtId="180" fontId="13" fillId="3" borderId="4" xfId="2" applyNumberFormat="1" applyFont="1" applyFill="1" applyBorder="1" applyAlignment="1">
      <alignment horizontal="center" vertical="center" wrapText="1"/>
    </xf>
    <xf numFmtId="180" fontId="16" fillId="0" borderId="40" xfId="2" applyNumberFormat="1" applyFont="1" applyBorder="1" applyAlignment="1">
      <alignment horizontal="center" vertical="center" wrapText="1"/>
    </xf>
    <xf numFmtId="180" fontId="16" fillId="0" borderId="26" xfId="2" applyNumberFormat="1" applyFont="1" applyBorder="1" applyAlignment="1">
      <alignment horizontal="center" vertical="center" wrapText="1"/>
    </xf>
    <xf numFmtId="180" fontId="13" fillId="3" borderId="40" xfId="2" applyNumberFormat="1" applyFont="1" applyFill="1" applyBorder="1" applyAlignment="1">
      <alignment horizontal="center" vertical="center" wrapText="1"/>
    </xf>
    <xf numFmtId="180" fontId="16" fillId="0" borderId="16" xfId="2" applyNumberFormat="1" applyFont="1" applyBorder="1" applyAlignment="1">
      <alignment horizontal="center" vertical="center"/>
    </xf>
    <xf numFmtId="180" fontId="16" fillId="0" borderId="21" xfId="2" applyNumberFormat="1" applyFont="1" applyBorder="1" applyAlignment="1">
      <alignment horizontal="center" vertical="center"/>
    </xf>
    <xf numFmtId="180" fontId="23" fillId="6" borderId="4" xfId="2" applyNumberFormat="1" applyFont="1" applyFill="1" applyBorder="1" applyAlignment="1">
      <alignment horizontal="center" vertical="center"/>
    </xf>
    <xf numFmtId="180" fontId="16" fillId="0" borderId="15" xfId="2" applyNumberFormat="1" applyFont="1" applyBorder="1" applyAlignment="1">
      <alignment horizontal="center" vertical="center"/>
    </xf>
    <xf numFmtId="180" fontId="16" fillId="0" borderId="26" xfId="2" applyNumberFormat="1" applyFont="1" applyBorder="1" applyAlignment="1">
      <alignment horizontal="center" vertical="center"/>
    </xf>
    <xf numFmtId="180" fontId="13" fillId="3" borderId="65" xfId="2" applyNumberFormat="1" applyFont="1" applyFill="1" applyBorder="1" applyAlignment="1">
      <alignment horizontal="center" vertical="center"/>
    </xf>
    <xf numFmtId="180" fontId="16" fillId="0" borderId="26" xfId="1" applyNumberFormat="1" applyFont="1" applyBorder="1" applyAlignment="1">
      <alignment horizontal="center" vertical="center"/>
    </xf>
    <xf numFmtId="180" fontId="16" fillId="6" borderId="4" xfId="1" applyNumberFormat="1" applyFont="1" applyFill="1" applyBorder="1" applyAlignment="1">
      <alignment horizontal="center" vertical="center"/>
    </xf>
    <xf numFmtId="180" fontId="16" fillId="0" borderId="15" xfId="1" applyNumberFormat="1" applyFont="1" applyBorder="1" applyAlignment="1">
      <alignment horizontal="center" vertical="center"/>
    </xf>
    <xf numFmtId="180" fontId="7" fillId="0" borderId="16" xfId="2" applyNumberFormat="1" applyFont="1" applyBorder="1" applyAlignment="1">
      <alignment horizontal="center" vertical="center"/>
    </xf>
    <xf numFmtId="180" fontId="7" fillId="0" borderId="19" xfId="2" applyNumberFormat="1" applyFont="1" applyBorder="1" applyAlignment="1">
      <alignment horizontal="center" vertical="center"/>
    </xf>
    <xf numFmtId="180" fontId="7" fillId="0" borderId="40" xfId="2" applyNumberFormat="1" applyFont="1" applyBorder="1" applyAlignment="1">
      <alignment horizontal="center" vertical="center"/>
    </xf>
    <xf numFmtId="180" fontId="13" fillId="4" borderId="4" xfId="2" applyNumberFormat="1" applyFont="1" applyFill="1" applyBorder="1" applyAlignment="1">
      <alignment horizontal="center" vertical="center"/>
    </xf>
    <xf numFmtId="180" fontId="16" fillId="0" borderId="19" xfId="1" applyNumberFormat="1" applyFont="1" applyBorder="1" applyAlignment="1">
      <alignment horizontal="center" vertical="center"/>
    </xf>
    <xf numFmtId="180" fontId="16" fillId="0" borderId="40" xfId="1" applyNumberFormat="1" applyFont="1" applyBorder="1" applyAlignment="1">
      <alignment horizontal="center" vertical="center"/>
    </xf>
    <xf numFmtId="180" fontId="16" fillId="0" borderId="19" xfId="2" applyNumberFormat="1" applyFont="1" applyBorder="1" applyAlignment="1">
      <alignment horizontal="center" vertical="center"/>
    </xf>
    <xf numFmtId="180" fontId="16" fillId="0" borderId="40" xfId="2" applyNumberFormat="1" applyFont="1" applyBorder="1" applyAlignment="1">
      <alignment horizontal="center" vertical="center"/>
    </xf>
    <xf numFmtId="181" fontId="23" fillId="2" borderId="22" xfId="2" applyNumberFormat="1" applyFont="1" applyFill="1" applyBorder="1" applyAlignment="1">
      <alignment horizontal="center" vertical="center"/>
    </xf>
    <xf numFmtId="181" fontId="23" fillId="2" borderId="32" xfId="2" applyNumberFormat="1" applyFont="1" applyFill="1" applyBorder="1" applyAlignment="1">
      <alignment horizontal="center" vertical="center"/>
    </xf>
    <xf numFmtId="181" fontId="23" fillId="2" borderId="43" xfId="2" applyNumberFormat="1" applyFont="1" applyFill="1" applyBorder="1" applyAlignment="1">
      <alignment horizontal="center" vertical="center"/>
    </xf>
    <xf numFmtId="180" fontId="23" fillId="6" borderId="26" xfId="2" applyNumberFormat="1" applyFont="1" applyFill="1" applyBorder="1" applyAlignment="1">
      <alignment horizontal="center" vertical="center"/>
    </xf>
    <xf numFmtId="180" fontId="23" fillId="3" borderId="26" xfId="2" applyNumberFormat="1" applyFont="1" applyFill="1" applyBorder="1" applyAlignment="1">
      <alignment horizontal="center" vertical="center"/>
    </xf>
    <xf numFmtId="180" fontId="13" fillId="0" borderId="19" xfId="2" applyNumberFormat="1" applyFont="1" applyBorder="1" applyAlignment="1">
      <alignment horizontal="center" vertical="center"/>
    </xf>
    <xf numFmtId="180" fontId="13" fillId="0" borderId="40" xfId="2" applyNumberFormat="1" applyFont="1" applyBorder="1" applyAlignment="1">
      <alignment horizontal="center" vertical="center"/>
    </xf>
    <xf numFmtId="182" fontId="13" fillId="0" borderId="40" xfId="2" applyNumberFormat="1" applyFont="1" applyBorder="1" applyAlignment="1">
      <alignment horizontal="center" vertical="center"/>
    </xf>
    <xf numFmtId="180" fontId="13" fillId="3" borderId="26" xfId="2" applyNumberFormat="1" applyFont="1" applyFill="1" applyBorder="1" applyAlignment="1">
      <alignment horizontal="center" vertical="center"/>
    </xf>
    <xf numFmtId="180" fontId="16" fillId="0" borderId="47" xfId="2" applyNumberFormat="1" applyFont="1" applyBorder="1" applyAlignment="1">
      <alignment horizontal="center"/>
    </xf>
    <xf numFmtId="180" fontId="16" fillId="0" borderId="26" xfId="2" applyNumberFormat="1" applyFont="1" applyBorder="1" applyAlignment="1">
      <alignment horizontal="center"/>
    </xf>
    <xf numFmtId="180" fontId="13" fillId="3" borderId="26" xfId="2" applyNumberFormat="1" applyFont="1" applyFill="1" applyBorder="1" applyAlignment="1">
      <alignment horizontal="center"/>
    </xf>
    <xf numFmtId="180" fontId="13" fillId="0" borderId="19" xfId="2" applyNumberFormat="1" applyFont="1" applyBorder="1" applyAlignment="1">
      <alignment horizontal="center"/>
    </xf>
    <xf numFmtId="180" fontId="23" fillId="3" borderId="26" xfId="2" applyNumberFormat="1" applyFont="1" applyFill="1" applyBorder="1" applyAlignment="1">
      <alignment horizontal="center"/>
    </xf>
    <xf numFmtId="180" fontId="13" fillId="0" borderId="40" xfId="2" applyNumberFormat="1" applyFont="1" applyBorder="1" applyAlignment="1">
      <alignment horizontal="center"/>
    </xf>
    <xf numFmtId="182" fontId="13" fillId="0" borderId="40" xfId="2" applyNumberFormat="1" applyFont="1" applyBorder="1" applyAlignment="1">
      <alignment horizontal="center"/>
    </xf>
    <xf numFmtId="180" fontId="16" fillId="0" borderId="21" xfId="2" applyNumberFormat="1" applyFont="1" applyBorder="1" applyAlignment="1">
      <alignment horizontal="center"/>
    </xf>
    <xf numFmtId="180" fontId="23" fillId="6" borderId="26" xfId="2" applyNumberFormat="1" applyFont="1" applyFill="1" applyBorder="1" applyAlignment="1">
      <alignment horizontal="center"/>
    </xf>
    <xf numFmtId="0" fontId="13" fillId="3" borderId="13" xfId="33" applyFont="1" applyFill="1" applyBorder="1" applyAlignment="1">
      <alignment horizontal="left" vertical="center" wrapText="1" indent="1"/>
    </xf>
    <xf numFmtId="0" fontId="13" fillId="3" borderId="3" xfId="46" applyFont="1" applyFill="1" applyBorder="1" applyAlignment="1">
      <alignment horizontal="center" vertical="center" wrapText="1"/>
    </xf>
    <xf numFmtId="0" fontId="13" fillId="3" borderId="53" xfId="46" applyFont="1" applyFill="1" applyBorder="1" applyAlignment="1">
      <alignment horizontal="center" vertical="center" wrapText="1"/>
    </xf>
    <xf numFmtId="180" fontId="20" fillId="0" borderId="16" xfId="2" applyNumberFormat="1" applyFont="1" applyBorder="1" applyAlignment="1">
      <alignment horizontal="center" vertical="center"/>
    </xf>
    <xf numFmtId="180" fontId="20" fillId="0" borderId="19" xfId="2" applyNumberFormat="1" applyFont="1" applyBorder="1" applyAlignment="1">
      <alignment horizontal="center" vertical="center"/>
    </xf>
    <xf numFmtId="180" fontId="20" fillId="0" borderId="40" xfId="2" applyNumberFormat="1" applyFont="1" applyBorder="1" applyAlignment="1">
      <alignment horizontal="center" vertical="center"/>
    </xf>
    <xf numFmtId="180" fontId="23" fillId="3" borderId="4" xfId="2" applyNumberFormat="1" applyFont="1" applyFill="1" applyBorder="1" applyAlignment="1">
      <alignment horizontal="center" vertical="center"/>
    </xf>
    <xf numFmtId="182" fontId="29" fillId="3" borderId="4" xfId="2" applyNumberFormat="1" applyFont="1" applyFill="1" applyBorder="1" applyAlignment="1">
      <alignment horizontal="center" vertical="center"/>
    </xf>
    <xf numFmtId="171" fontId="29" fillId="3" borderId="31" xfId="1" applyNumberFormat="1" applyFont="1" applyFill="1" applyBorder="1" applyAlignment="1">
      <alignment vertical="center"/>
    </xf>
    <xf numFmtId="0" fontId="23" fillId="3" borderId="53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9" fillId="3" borderId="13" xfId="33" applyFont="1" applyFill="1" applyBorder="1" applyAlignment="1">
      <alignment horizontal="left" vertical="center" indent="1"/>
    </xf>
    <xf numFmtId="0" fontId="29" fillId="3" borderId="5" xfId="33" applyFont="1" applyFill="1" applyBorder="1" applyAlignment="1">
      <alignment horizontal="left" vertical="center" indent="1"/>
    </xf>
    <xf numFmtId="0" fontId="7" fillId="0" borderId="7" xfId="0" applyFont="1" applyFill="1" applyBorder="1" applyAlignment="1">
      <alignment horizontal="justify"/>
    </xf>
    <xf numFmtId="0" fontId="7" fillId="5" borderId="17" xfId="0" applyFont="1" applyFill="1" applyBorder="1" applyAlignment="1">
      <alignment horizontal="justify"/>
    </xf>
    <xf numFmtId="0" fontId="7" fillId="0" borderId="17" xfId="0" applyFont="1" applyFill="1" applyBorder="1" applyAlignment="1">
      <alignment horizontal="justify"/>
    </xf>
    <xf numFmtId="0" fontId="7" fillId="0" borderId="9" xfId="0" applyFont="1" applyFill="1" applyBorder="1" applyAlignment="1">
      <alignment horizontal="justify"/>
    </xf>
    <xf numFmtId="180" fontId="16" fillId="0" borderId="8" xfId="0" applyNumberFormat="1" applyFont="1" applyFill="1" applyBorder="1" applyAlignment="1">
      <alignment horizontal="center"/>
    </xf>
    <xf numFmtId="180" fontId="16" fillId="0" borderId="35" xfId="0" applyNumberFormat="1" applyFont="1" applyFill="1" applyBorder="1" applyAlignment="1">
      <alignment horizontal="center"/>
    </xf>
    <xf numFmtId="180" fontId="16" fillId="0" borderId="10" xfId="0" applyNumberFormat="1" applyFont="1" applyFill="1" applyBorder="1" applyAlignment="1">
      <alignment horizontal="center"/>
    </xf>
    <xf numFmtId="171" fontId="22" fillId="0" borderId="55" xfId="6" applyNumberFormat="1" applyFont="1" applyBorder="1" applyAlignment="1">
      <alignment horizontal="center" vertical="center"/>
    </xf>
    <xf numFmtId="171" fontId="22" fillId="0" borderId="18" xfId="6" applyNumberFormat="1" applyFont="1" applyBorder="1" applyAlignment="1">
      <alignment horizontal="center" vertical="center"/>
    </xf>
    <xf numFmtId="171" fontId="22" fillId="0" borderId="20" xfId="6" applyNumberFormat="1" applyFont="1" applyBorder="1" applyAlignment="1">
      <alignment horizontal="center" vertical="center"/>
    </xf>
    <xf numFmtId="171" fontId="23" fillId="3" borderId="3" xfId="6" applyNumberFormat="1" applyFont="1" applyFill="1" applyBorder="1" applyAlignment="1">
      <alignment horizontal="center" vertical="center"/>
    </xf>
    <xf numFmtId="180" fontId="20" fillId="0" borderId="16" xfId="12" applyNumberFormat="1" applyFont="1" applyBorder="1" applyAlignment="1">
      <alignment horizontal="center" vertical="center" wrapText="1"/>
    </xf>
    <xf numFmtId="180" fontId="20" fillId="0" borderId="19" xfId="12" applyNumberFormat="1" applyFont="1" applyBorder="1" applyAlignment="1">
      <alignment horizontal="center" vertical="center" wrapText="1"/>
    </xf>
    <xf numFmtId="180" fontId="20" fillId="0" borderId="21" xfId="12" applyNumberFormat="1" applyFont="1" applyBorder="1" applyAlignment="1">
      <alignment horizontal="center" vertical="center" wrapText="1"/>
    </xf>
    <xf numFmtId="182" fontId="29" fillId="3" borderId="4" xfId="12" applyNumberFormat="1" applyFont="1" applyFill="1" applyBorder="1" applyAlignment="1">
      <alignment horizontal="center" vertical="center" wrapText="1"/>
    </xf>
    <xf numFmtId="170" fontId="16" fillId="0" borderId="9" xfId="6" applyNumberFormat="1" applyFont="1" applyFill="1" applyBorder="1" applyAlignment="1">
      <alignment vertical="center"/>
    </xf>
    <xf numFmtId="0" fontId="13" fillId="5" borderId="1" xfId="12" applyFont="1" applyFill="1" applyBorder="1" applyAlignment="1">
      <alignment horizontal="justify" vertical="center"/>
    </xf>
    <xf numFmtId="170" fontId="22" fillId="0" borderId="1" xfId="6" applyNumberFormat="1" applyFont="1" applyBorder="1" applyAlignment="1">
      <alignment vertical="center"/>
    </xf>
    <xf numFmtId="170" fontId="44" fillId="0" borderId="23" xfId="6" applyNumberFormat="1" applyFont="1" applyBorder="1" applyAlignment="1">
      <alignment vertical="center"/>
    </xf>
    <xf numFmtId="3" fontId="7" fillId="0" borderId="18" xfId="12" applyNumberFormat="1" applyFont="1" applyFill="1" applyBorder="1" applyAlignment="1">
      <alignment horizontal="center" vertical="center"/>
    </xf>
    <xf numFmtId="3" fontId="7" fillId="0" borderId="11" xfId="12" applyNumberFormat="1" applyFont="1" applyFill="1" applyBorder="1" applyAlignment="1">
      <alignment horizontal="center" vertical="center"/>
    </xf>
    <xf numFmtId="3" fontId="7" fillId="0" borderId="19" xfId="12" applyNumberFormat="1" applyFont="1" applyFill="1" applyBorder="1" applyAlignment="1">
      <alignment horizontal="center" vertical="center"/>
    </xf>
    <xf numFmtId="3" fontId="7" fillId="0" borderId="45" xfId="12" applyNumberFormat="1" applyFont="1" applyFill="1" applyBorder="1" applyAlignment="1">
      <alignment horizontal="center" vertical="center"/>
    </xf>
    <xf numFmtId="3" fontId="7" fillId="0" borderId="57" xfId="12" applyNumberFormat="1" applyFont="1" applyFill="1" applyBorder="1" applyAlignment="1">
      <alignment horizontal="center" vertical="center"/>
    </xf>
    <xf numFmtId="3" fontId="7" fillId="0" borderId="40" xfId="12" applyNumberFormat="1" applyFont="1" applyFill="1" applyBorder="1" applyAlignment="1">
      <alignment horizontal="center" vertical="center"/>
    </xf>
    <xf numFmtId="0" fontId="13" fillId="0" borderId="23" xfId="12" applyFont="1" applyFill="1" applyBorder="1" applyAlignment="1">
      <alignment horizontal="center" vertical="center"/>
    </xf>
    <xf numFmtId="3" fontId="7" fillId="0" borderId="14" xfId="12" applyNumberFormat="1" applyFont="1" applyFill="1" applyBorder="1" applyAlignment="1">
      <alignment horizontal="center" vertical="center"/>
    </xf>
    <xf numFmtId="3" fontId="7" fillId="0" borderId="51" xfId="12" applyNumberFormat="1" applyFont="1" applyFill="1" applyBorder="1" applyAlignment="1">
      <alignment horizontal="center" vertical="center"/>
    </xf>
    <xf numFmtId="3" fontId="7" fillId="0" borderId="15" xfId="12" applyNumberFormat="1" applyFont="1" applyFill="1" applyBorder="1" applyAlignment="1">
      <alignment horizontal="center" vertical="center"/>
    </xf>
    <xf numFmtId="0" fontId="13" fillId="0" borderId="3" xfId="12" applyFont="1" applyFill="1" applyBorder="1" applyAlignment="1">
      <alignment horizontal="center" vertical="center" wrapText="1"/>
    </xf>
    <xf numFmtId="0" fontId="13" fillId="0" borderId="53" xfId="12" applyFont="1" applyFill="1" applyBorder="1" applyAlignment="1">
      <alignment horizontal="center" vertical="center" wrapText="1"/>
    </xf>
    <xf numFmtId="0" fontId="13" fillId="5" borderId="53" xfId="12" applyFont="1" applyFill="1" applyBorder="1" applyAlignment="1">
      <alignment horizontal="center" vertical="center" wrapText="1"/>
    </xf>
    <xf numFmtId="0" fontId="13" fillId="0" borderId="4" xfId="12" applyFont="1" applyFill="1" applyBorder="1" applyAlignment="1">
      <alignment horizontal="center" vertical="center" wrapText="1"/>
    </xf>
    <xf numFmtId="0" fontId="13" fillId="5" borderId="28" xfId="12" applyFont="1" applyFill="1" applyBorder="1" applyAlignment="1">
      <alignment horizontal="justify" vertical="center"/>
    </xf>
    <xf numFmtId="0" fontId="13" fillId="5" borderId="77" xfId="12" applyFont="1" applyFill="1" applyBorder="1" applyAlignment="1">
      <alignment horizontal="justify" vertical="center"/>
    </xf>
    <xf numFmtId="0" fontId="13" fillId="3" borderId="53" xfId="12" applyFont="1" applyFill="1" applyBorder="1" applyAlignment="1">
      <alignment horizontal="center" vertical="center" wrapText="1"/>
    </xf>
    <xf numFmtId="170" fontId="16" fillId="0" borderId="55" xfId="6" applyNumberFormat="1" applyFont="1" applyFill="1" applyBorder="1" applyAlignment="1">
      <alignment vertical="center"/>
    </xf>
    <xf numFmtId="170" fontId="16" fillId="0" borderId="18" xfId="6" applyNumberFormat="1" applyFont="1" applyFill="1" applyBorder="1" applyAlignment="1">
      <alignment vertical="center"/>
    </xf>
    <xf numFmtId="170" fontId="16" fillId="0" borderId="45" xfId="6" applyNumberFormat="1" applyFont="1" applyFill="1" applyBorder="1" applyAlignment="1">
      <alignment vertical="center"/>
    </xf>
    <xf numFmtId="170" fontId="23" fillId="0" borderId="3" xfId="6" applyNumberFormat="1" applyFont="1" applyFill="1" applyBorder="1" applyAlignment="1">
      <alignment vertical="center"/>
    </xf>
    <xf numFmtId="180" fontId="16" fillId="0" borderId="16" xfId="27" applyNumberFormat="1" applyFont="1" applyFill="1" applyBorder="1" applyAlignment="1">
      <alignment horizontal="center" vertical="center"/>
    </xf>
    <xf numFmtId="180" fontId="16" fillId="0" borderId="19" xfId="27" applyNumberFormat="1" applyFont="1" applyFill="1" applyBorder="1" applyAlignment="1">
      <alignment horizontal="center" vertical="center"/>
    </xf>
    <xf numFmtId="180" fontId="16" fillId="0" borderId="40" xfId="27" applyNumberFormat="1" applyFont="1" applyFill="1" applyBorder="1" applyAlignment="1">
      <alignment horizontal="center" vertical="center"/>
    </xf>
    <xf numFmtId="180" fontId="23" fillId="0" borderId="4" xfId="27" applyNumberFormat="1" applyFont="1" applyFill="1" applyBorder="1" applyAlignment="1">
      <alignment horizontal="center" vertical="center"/>
    </xf>
    <xf numFmtId="0" fontId="45" fillId="3" borderId="5" xfId="12" applyFont="1" applyFill="1" applyBorder="1" applyAlignment="1">
      <alignment vertical="center"/>
    </xf>
    <xf numFmtId="0" fontId="13" fillId="3" borderId="5" xfId="12" applyFont="1" applyFill="1" applyBorder="1" applyAlignment="1">
      <alignment vertical="center"/>
    </xf>
    <xf numFmtId="0" fontId="13" fillId="0" borderId="7" xfId="12" applyFont="1" applyBorder="1" applyAlignment="1">
      <alignment vertical="center"/>
    </xf>
    <xf numFmtId="0" fontId="7" fillId="0" borderId="9" xfId="12" applyFont="1" applyFill="1" applyBorder="1" applyAlignment="1">
      <alignment vertical="center"/>
    </xf>
    <xf numFmtId="0" fontId="13" fillId="3" borderId="13" xfId="12" applyFont="1" applyFill="1" applyBorder="1" applyAlignment="1">
      <alignment vertical="center"/>
    </xf>
    <xf numFmtId="180" fontId="16" fillId="0" borderId="19" xfId="27" applyNumberFormat="1" applyFont="1" applyBorder="1" applyAlignment="1">
      <alignment horizontal="center" vertical="center"/>
    </xf>
    <xf numFmtId="180" fontId="16" fillId="0" borderId="21" xfId="27" applyNumberFormat="1" applyFont="1" applyBorder="1" applyAlignment="1">
      <alignment horizontal="center" vertical="center"/>
    </xf>
    <xf numFmtId="180" fontId="35" fillId="0" borderId="4" xfId="27" applyNumberFormat="1" applyFont="1" applyBorder="1" applyAlignment="1">
      <alignment horizontal="center" vertical="center"/>
    </xf>
    <xf numFmtId="180" fontId="16" fillId="0" borderId="15" xfId="27" applyNumberFormat="1" applyFont="1" applyBorder="1" applyAlignment="1">
      <alignment horizontal="center" vertical="center"/>
    </xf>
    <xf numFmtId="180" fontId="16" fillId="0" borderId="16" xfId="27" applyNumberFormat="1" applyFont="1" applyBorder="1" applyAlignment="1">
      <alignment horizontal="center" vertical="center"/>
    </xf>
    <xf numFmtId="180" fontId="35" fillId="0" borderId="40" xfId="27" applyNumberFormat="1" applyFont="1" applyBorder="1" applyAlignment="1">
      <alignment horizontal="center" vertical="center"/>
    </xf>
    <xf numFmtId="180" fontId="23" fillId="3" borderId="4" xfId="27" applyNumberFormat="1" applyFont="1" applyFill="1" applyBorder="1" applyAlignment="1">
      <alignment horizontal="center" vertical="center"/>
    </xf>
    <xf numFmtId="180" fontId="23" fillId="0" borderId="4" xfId="27" applyNumberFormat="1" applyFont="1" applyBorder="1" applyAlignment="1">
      <alignment horizontal="center" vertical="center"/>
    </xf>
    <xf numFmtId="0" fontId="13" fillId="3" borderId="22" xfId="12" applyFont="1" applyFill="1" applyBorder="1" applyAlignment="1">
      <alignment vertical="center"/>
    </xf>
    <xf numFmtId="180" fontId="23" fillId="0" borderId="26" xfId="27" applyNumberFormat="1" applyFont="1" applyBorder="1" applyAlignment="1">
      <alignment horizontal="center" vertical="center"/>
    </xf>
    <xf numFmtId="0" fontId="13" fillId="3" borderId="45" xfId="12" applyFont="1" applyFill="1" applyBorder="1" applyAlignment="1">
      <alignment horizontal="center" vertical="center"/>
    </xf>
    <xf numFmtId="0" fontId="13" fillId="3" borderId="40" xfId="12" applyFont="1" applyFill="1" applyBorder="1" applyAlignment="1">
      <alignment horizontal="center" vertical="center"/>
    </xf>
    <xf numFmtId="0" fontId="10" fillId="3" borderId="5" xfId="12" applyFont="1" applyFill="1" applyBorder="1" applyAlignment="1">
      <alignment horizontal="left" vertical="center" indent="2"/>
    </xf>
    <xf numFmtId="0" fontId="15" fillId="3" borderId="13" xfId="12" applyFont="1" applyFill="1" applyBorder="1" applyAlignment="1">
      <alignment vertical="center"/>
    </xf>
    <xf numFmtId="0" fontId="23" fillId="0" borderId="3" xfId="12" applyFont="1" applyFill="1" applyBorder="1" applyAlignment="1">
      <alignment horizontal="center" vertical="center"/>
    </xf>
    <xf numFmtId="0" fontId="23" fillId="0" borderId="53" xfId="12" applyFont="1" applyFill="1" applyBorder="1" applyAlignment="1">
      <alignment horizontal="center" vertical="center"/>
    </xf>
    <xf numFmtId="0" fontId="23" fillId="0" borderId="4" xfId="12" applyFont="1" applyFill="1" applyBorder="1" applyAlignment="1">
      <alignment horizontal="center" vertical="center"/>
    </xf>
    <xf numFmtId="0" fontId="13" fillId="2" borderId="3" xfId="12" applyFont="1" applyFill="1" applyBorder="1" applyAlignment="1">
      <alignment horizontal="center" vertical="center" wrapText="1"/>
    </xf>
    <xf numFmtId="0" fontId="13" fillId="2" borderId="53" xfId="12" applyFont="1" applyFill="1" applyBorder="1" applyAlignment="1">
      <alignment horizontal="center" vertical="center" wrapText="1"/>
    </xf>
    <xf numFmtId="0" fontId="13" fillId="2" borderId="4" xfId="12" applyFont="1" applyFill="1" applyBorder="1" applyAlignment="1">
      <alignment horizontal="center" vertical="center" wrapText="1"/>
    </xf>
    <xf numFmtId="0" fontId="13" fillId="0" borderId="9" xfId="12" applyFont="1" applyBorder="1" applyAlignment="1">
      <alignment vertical="center"/>
    </xf>
    <xf numFmtId="0" fontId="13" fillId="0" borderId="22" xfId="12" applyFont="1" applyFill="1" applyBorder="1" applyAlignment="1">
      <alignment vertical="center"/>
    </xf>
    <xf numFmtId="0" fontId="13" fillId="0" borderId="55" xfId="12" applyFont="1" applyBorder="1" applyAlignment="1">
      <alignment vertical="center"/>
    </xf>
    <xf numFmtId="0" fontId="13" fillId="0" borderId="18" xfId="12" applyFont="1" applyBorder="1" applyAlignment="1">
      <alignment vertical="center"/>
    </xf>
    <xf numFmtId="0" fontId="22" fillId="0" borderId="19" xfId="12" applyFont="1" applyBorder="1" applyAlignment="1">
      <alignment horizontal="center" vertical="center"/>
    </xf>
    <xf numFmtId="0" fontId="13" fillId="0" borderId="18" xfId="12" applyFont="1" applyFill="1" applyBorder="1" applyAlignment="1">
      <alignment vertical="center"/>
    </xf>
    <xf numFmtId="0" fontId="22" fillId="0" borderId="19" xfId="12" applyFont="1" applyFill="1" applyBorder="1" applyAlignment="1">
      <alignment horizontal="center" vertical="center"/>
    </xf>
    <xf numFmtId="0" fontId="13" fillId="2" borderId="45" xfId="12" applyFont="1" applyFill="1" applyBorder="1" applyAlignment="1">
      <alignment vertical="center"/>
    </xf>
    <xf numFmtId="0" fontId="23" fillId="2" borderId="40" xfId="12" applyFont="1" applyFill="1" applyBorder="1" applyAlignment="1">
      <alignment horizontal="center"/>
    </xf>
    <xf numFmtId="180" fontId="16" fillId="0" borderId="15" xfId="27" applyNumberFormat="1" applyFont="1" applyBorder="1" applyAlignment="1">
      <alignment horizontal="center"/>
    </xf>
    <xf numFmtId="180" fontId="16" fillId="0" borderId="19" xfId="27" applyNumberFormat="1" applyFont="1" applyBorder="1" applyAlignment="1">
      <alignment horizontal="center"/>
    </xf>
    <xf numFmtId="180" fontId="16" fillId="0" borderId="21" xfId="27" applyNumberFormat="1" applyFont="1" applyBorder="1" applyAlignment="1">
      <alignment horizontal="center"/>
    </xf>
    <xf numFmtId="180" fontId="23" fillId="3" borderId="4" xfId="27" applyNumberFormat="1" applyFont="1" applyFill="1" applyBorder="1" applyAlignment="1">
      <alignment horizontal="center"/>
    </xf>
    <xf numFmtId="180" fontId="23" fillId="3" borderId="65" xfId="27" applyNumberFormat="1" applyFont="1" applyFill="1" applyBorder="1" applyAlignment="1">
      <alignment horizontal="center"/>
    </xf>
    <xf numFmtId="180" fontId="16" fillId="0" borderId="8" xfId="27" applyNumberFormat="1" applyFont="1" applyBorder="1" applyAlignment="1">
      <alignment horizontal="center" vertical="center"/>
    </xf>
    <xf numFmtId="180" fontId="16" fillId="0" borderId="43" xfId="27" applyNumberFormat="1" applyFont="1" applyBorder="1" applyAlignment="1">
      <alignment horizontal="center" vertical="center"/>
    </xf>
    <xf numFmtId="180" fontId="23" fillId="3" borderId="6" xfId="27" applyNumberFormat="1" applyFont="1" applyFill="1" applyBorder="1" applyAlignment="1">
      <alignment horizontal="center" vertical="center"/>
    </xf>
    <xf numFmtId="0" fontId="29" fillId="3" borderId="13" xfId="12" applyFont="1" applyFill="1" applyBorder="1" applyAlignment="1">
      <alignment vertical="center"/>
    </xf>
    <xf numFmtId="0" fontId="29" fillId="3" borderId="5" xfId="12" applyFont="1" applyFill="1" applyBorder="1" applyAlignment="1">
      <alignment vertical="center"/>
    </xf>
    <xf numFmtId="0" fontId="10" fillId="3" borderId="55" xfId="12" applyFont="1" applyFill="1" applyBorder="1" applyAlignment="1">
      <alignment horizontal="center" vertical="center" wrapText="1"/>
    </xf>
    <xf numFmtId="0" fontId="10" fillId="3" borderId="16" xfId="12" applyFont="1" applyFill="1" applyBorder="1" applyAlignment="1">
      <alignment horizontal="center" vertical="center" wrapText="1"/>
    </xf>
    <xf numFmtId="0" fontId="10" fillId="3" borderId="6" xfId="12" applyFont="1" applyFill="1" applyBorder="1" applyAlignment="1">
      <alignment horizontal="center" vertical="center" wrapText="1"/>
    </xf>
    <xf numFmtId="180" fontId="22" fillId="0" borderId="7" xfId="12" applyNumberFormat="1" applyFont="1" applyBorder="1" applyAlignment="1">
      <alignment horizontal="right" vertical="center" indent="2"/>
    </xf>
    <xf numFmtId="180" fontId="22" fillId="0" borderId="8" xfId="12" applyNumberFormat="1" applyFont="1" applyBorder="1" applyAlignment="1">
      <alignment horizontal="right" vertical="center" indent="2"/>
    </xf>
    <xf numFmtId="180" fontId="22" fillId="0" borderId="17" xfId="12" applyNumberFormat="1" applyFont="1" applyBorder="1" applyAlignment="1">
      <alignment horizontal="right" vertical="center" indent="2"/>
    </xf>
    <xf numFmtId="180" fontId="22" fillId="0" borderId="35" xfId="12" applyNumberFormat="1" applyFont="1" applyBorder="1" applyAlignment="1">
      <alignment horizontal="right" vertical="center" indent="2"/>
    </xf>
    <xf numFmtId="180" fontId="22" fillId="0" borderId="9" xfId="12" applyNumberFormat="1" applyFont="1" applyBorder="1" applyAlignment="1">
      <alignment horizontal="right" vertical="center" indent="2"/>
    </xf>
    <xf numFmtId="180" fontId="22" fillId="0" borderId="10" xfId="12" applyNumberFormat="1" applyFont="1" applyBorder="1" applyAlignment="1">
      <alignment horizontal="right" vertical="center" indent="2"/>
    </xf>
    <xf numFmtId="0" fontId="44" fillId="0" borderId="0" xfId="12" applyFont="1" applyFill="1"/>
    <xf numFmtId="0" fontId="13" fillId="3" borderId="5" xfId="12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57" fillId="0" borderId="0" xfId="47" applyFont="1" applyAlignment="1">
      <alignment horizontal="left" vertical="center" wrapText="1"/>
    </xf>
    <xf numFmtId="0" fontId="10" fillId="3" borderId="13" xfId="46" applyFont="1" applyFill="1" applyBorder="1" applyAlignment="1">
      <alignment horizontal="center" vertical="center"/>
    </xf>
    <xf numFmtId="0" fontId="10" fillId="3" borderId="6" xfId="46" applyFont="1" applyFill="1" applyBorder="1" applyAlignment="1">
      <alignment horizontal="center" vertical="center"/>
    </xf>
    <xf numFmtId="0" fontId="10" fillId="3" borderId="3" xfId="46" applyFont="1" applyFill="1" applyBorder="1" applyAlignment="1">
      <alignment horizontal="center" vertical="center"/>
    </xf>
    <xf numFmtId="0" fontId="10" fillId="3" borderId="4" xfId="46" applyFont="1" applyFill="1" applyBorder="1" applyAlignment="1">
      <alignment horizontal="center" vertical="center"/>
    </xf>
    <xf numFmtId="0" fontId="44" fillId="0" borderId="0" xfId="38" applyFont="1" applyBorder="1" applyAlignment="1">
      <alignment horizontal="left" vertical="center" wrapText="1"/>
    </xf>
    <xf numFmtId="0" fontId="10" fillId="2" borderId="13" xfId="37" applyFont="1" applyFill="1" applyBorder="1" applyAlignment="1">
      <alignment horizontal="center" vertical="center"/>
    </xf>
    <xf numFmtId="0" fontId="10" fillId="2" borderId="6" xfId="37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/>
    </xf>
    <xf numFmtId="49" fontId="10" fillId="3" borderId="52" xfId="0" applyNumberFormat="1" applyFont="1" applyFill="1" applyBorder="1" applyAlignment="1">
      <alignment horizontal="center" vertical="center"/>
    </xf>
    <xf numFmtId="49" fontId="10" fillId="3" borderId="6" xfId="0" applyNumberFormat="1" applyFont="1" applyFill="1" applyBorder="1" applyAlignment="1">
      <alignment horizontal="center"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52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44" fillId="0" borderId="0" xfId="12" applyFont="1" applyFill="1" applyAlignment="1">
      <alignment horizontal="left" vertical="center" wrapText="1"/>
    </xf>
    <xf numFmtId="0" fontId="10" fillId="3" borderId="33" xfId="12" applyFont="1" applyFill="1" applyBorder="1" applyAlignment="1">
      <alignment horizontal="center" vertical="center"/>
    </xf>
    <xf numFmtId="0" fontId="10" fillId="3" borderId="44" xfId="12" applyFont="1" applyFill="1" applyBorder="1" applyAlignment="1">
      <alignment horizontal="center" vertical="center"/>
    </xf>
    <xf numFmtId="0" fontId="10" fillId="3" borderId="2" xfId="12" applyFont="1" applyFill="1" applyBorder="1" applyAlignment="1">
      <alignment horizontal="center" vertical="center"/>
    </xf>
    <xf numFmtId="0" fontId="10" fillId="3" borderId="3" xfId="12" applyFont="1" applyFill="1" applyBorder="1" applyAlignment="1">
      <alignment horizontal="center" vertical="center"/>
    </xf>
    <xf numFmtId="0" fontId="10" fillId="3" borderId="4" xfId="12" applyFont="1" applyFill="1" applyBorder="1" applyAlignment="1">
      <alignment horizontal="center" vertical="center"/>
    </xf>
    <xf numFmtId="0" fontId="10" fillId="3" borderId="31" xfId="12" applyFont="1" applyFill="1" applyBorder="1" applyAlignment="1">
      <alignment horizontal="center" vertical="center"/>
    </xf>
    <xf numFmtId="0" fontId="13" fillId="3" borderId="13" xfId="12" applyFont="1" applyFill="1" applyBorder="1" applyAlignment="1">
      <alignment horizontal="center" vertical="center"/>
    </xf>
    <xf numFmtId="0" fontId="13" fillId="3" borderId="6" xfId="12" applyFont="1" applyFill="1" applyBorder="1" applyAlignment="1">
      <alignment horizontal="center" vertical="center"/>
    </xf>
    <xf numFmtId="0" fontId="13" fillId="3" borderId="52" xfId="12" applyFont="1" applyFill="1" applyBorder="1" applyAlignment="1">
      <alignment horizontal="center" vertical="center"/>
    </xf>
    <xf numFmtId="0" fontId="23" fillId="0" borderId="0" xfId="12" applyFont="1" applyBorder="1" applyAlignment="1">
      <alignment horizontal="center" vertical="center" wrapText="1"/>
    </xf>
    <xf numFmtId="0" fontId="23" fillId="0" borderId="0" xfId="12" applyFont="1" applyBorder="1" applyAlignment="1">
      <alignment horizontal="center" vertical="center"/>
    </xf>
    <xf numFmtId="0" fontId="13" fillId="3" borderId="1" xfId="12" applyFont="1" applyFill="1" applyBorder="1" applyAlignment="1">
      <alignment horizontal="left" vertical="center" indent="2"/>
    </xf>
    <xf numFmtId="0" fontId="13" fillId="3" borderId="22" xfId="12" applyFont="1" applyFill="1" applyBorder="1" applyAlignment="1">
      <alignment horizontal="left" vertical="center" indent="2"/>
    </xf>
    <xf numFmtId="0" fontId="13" fillId="3" borderId="55" xfId="12" applyFont="1" applyFill="1" applyBorder="1" applyAlignment="1">
      <alignment horizontal="center" vertical="center"/>
    </xf>
    <xf numFmtId="0" fontId="13" fillId="3" borderId="16" xfId="12" applyFont="1" applyFill="1" applyBorder="1" applyAlignment="1">
      <alignment horizontal="center" vertical="center"/>
    </xf>
    <xf numFmtId="0" fontId="13" fillId="3" borderId="1" xfId="12" applyFont="1" applyFill="1" applyBorder="1" applyAlignment="1">
      <alignment horizontal="center" vertical="center" wrapText="1"/>
    </xf>
    <xf numFmtId="0" fontId="13" fillId="3" borderId="22" xfId="12" applyFont="1" applyFill="1" applyBorder="1" applyAlignment="1">
      <alignment horizontal="center" vertical="center"/>
    </xf>
    <xf numFmtId="0" fontId="10" fillId="3" borderId="5" xfId="12" applyFont="1" applyFill="1" applyBorder="1" applyAlignment="1">
      <alignment horizontal="center" vertical="center"/>
    </xf>
    <xf numFmtId="0" fontId="10" fillId="3" borderId="13" xfId="12" applyFont="1" applyFill="1" applyBorder="1" applyAlignment="1">
      <alignment horizontal="center" vertical="center"/>
    </xf>
    <xf numFmtId="0" fontId="10" fillId="3" borderId="6" xfId="12" applyFont="1" applyFill="1" applyBorder="1" applyAlignment="1">
      <alignment horizontal="center" vertical="center"/>
    </xf>
    <xf numFmtId="0" fontId="13" fillId="3" borderId="13" xfId="12" applyFont="1" applyFill="1" applyBorder="1" applyAlignment="1">
      <alignment horizontal="center" vertical="center" wrapText="1"/>
    </xf>
    <xf numFmtId="0" fontId="13" fillId="3" borderId="52" xfId="12" applyFont="1" applyFill="1" applyBorder="1" applyAlignment="1">
      <alignment horizontal="center" vertical="center" wrapText="1"/>
    </xf>
    <xf numFmtId="0" fontId="13" fillId="3" borderId="6" xfId="12" applyFont="1" applyFill="1" applyBorder="1" applyAlignment="1">
      <alignment horizontal="center" vertical="center" wrapText="1"/>
    </xf>
    <xf numFmtId="0" fontId="13" fillId="3" borderId="70" xfId="12" applyFont="1" applyFill="1" applyBorder="1" applyAlignment="1">
      <alignment horizontal="center" vertical="center" wrapText="1"/>
    </xf>
    <xf numFmtId="0" fontId="13" fillId="3" borderId="55" xfId="12" applyFont="1" applyFill="1" applyBorder="1" applyAlignment="1">
      <alignment horizontal="center" vertical="center" wrapText="1"/>
    </xf>
    <xf numFmtId="0" fontId="13" fillId="3" borderId="16" xfId="12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180" fontId="16" fillId="0" borderId="16" xfId="27" applyNumberFormat="1" applyFont="1" applyBorder="1" applyAlignment="1">
      <alignment horizontal="center" vertical="center" wrapText="1"/>
    </xf>
    <xf numFmtId="180" fontId="16" fillId="0" borderId="19" xfId="27" applyNumberFormat="1" applyFont="1" applyBorder="1" applyAlignment="1">
      <alignment horizontal="center" vertical="center" wrapText="1"/>
    </xf>
    <xf numFmtId="180" fontId="16" fillId="0" borderId="40" xfId="27" applyNumberFormat="1" applyFont="1" applyBorder="1" applyAlignment="1">
      <alignment horizontal="center" vertical="center" wrapText="1"/>
    </xf>
    <xf numFmtId="0" fontId="13" fillId="0" borderId="14" xfId="12" applyFont="1" applyFill="1" applyBorder="1" applyAlignment="1">
      <alignment horizontal="center" vertical="center"/>
    </xf>
    <xf numFmtId="171" fontId="22" fillId="0" borderId="15" xfId="8" applyNumberFormat="1" applyFont="1" applyBorder="1" applyAlignment="1">
      <alignment vertical="center"/>
    </xf>
    <xf numFmtId="0" fontId="13" fillId="3" borderId="3" xfId="12" applyFont="1" applyFill="1" applyBorder="1" applyAlignment="1">
      <alignment horizontal="center" vertical="center"/>
    </xf>
    <xf numFmtId="182" fontId="22" fillId="0" borderId="7" xfId="45" applyNumberFormat="1" applyFont="1" applyBorder="1" applyAlignment="1">
      <alignment horizontal="center" vertical="center"/>
    </xf>
    <xf numFmtId="182" fontId="22" fillId="0" borderId="9" xfId="45" applyNumberFormat="1" applyFont="1" applyBorder="1" applyAlignment="1">
      <alignment horizontal="center" vertical="center"/>
    </xf>
    <xf numFmtId="0" fontId="13" fillId="3" borderId="7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13" fillId="3" borderId="7" xfId="12" applyFont="1" applyFill="1" applyBorder="1" applyAlignment="1">
      <alignment horizontal="left" vertical="center"/>
    </xf>
    <xf numFmtId="0" fontId="13" fillId="3" borderId="9" xfId="12" applyFont="1" applyFill="1" applyBorder="1" applyAlignment="1">
      <alignment horizontal="left" vertical="center"/>
    </xf>
    <xf numFmtId="180" fontId="7" fillId="0" borderId="7" xfId="2" applyNumberFormat="1" applyFont="1" applyBorder="1" applyAlignment="1">
      <alignment horizontal="center"/>
    </xf>
    <xf numFmtId="180" fontId="7" fillId="0" borderId="9" xfId="2" applyNumberFormat="1" applyFont="1" applyBorder="1" applyAlignment="1">
      <alignment horizontal="center"/>
    </xf>
    <xf numFmtId="180" fontId="16" fillId="0" borderId="16" xfId="27" applyNumberFormat="1" applyFont="1" applyFill="1" applyBorder="1" applyAlignment="1">
      <alignment horizontal="center" vertical="center" wrapText="1"/>
    </xf>
    <xf numFmtId="180" fontId="16" fillId="0" borderId="19" xfId="27" applyNumberFormat="1" applyFont="1" applyFill="1" applyBorder="1" applyAlignment="1">
      <alignment horizontal="center" vertical="center" wrapText="1"/>
    </xf>
    <xf numFmtId="180" fontId="16" fillId="0" borderId="40" xfId="27" applyNumberFormat="1" applyFont="1" applyFill="1" applyBorder="1" applyAlignment="1">
      <alignment horizontal="center" vertical="center" wrapText="1"/>
    </xf>
    <xf numFmtId="0" fontId="23" fillId="3" borderId="53" xfId="12" applyFont="1" applyFill="1" applyBorder="1" applyAlignment="1">
      <alignment horizontal="center" vertical="center" wrapText="1"/>
    </xf>
    <xf numFmtId="0" fontId="13" fillId="3" borderId="28" xfId="12" applyFont="1" applyFill="1" applyBorder="1" applyAlignment="1">
      <alignment horizontal="center" vertical="center" wrapText="1"/>
    </xf>
    <xf numFmtId="0" fontId="16" fillId="3" borderId="45" xfId="12" applyFont="1" applyFill="1" applyBorder="1" applyAlignment="1">
      <alignment horizontal="center" vertical="center" wrapText="1"/>
    </xf>
    <xf numFmtId="0" fontId="16" fillId="3" borderId="40" xfId="12" applyFont="1" applyFill="1" applyBorder="1" applyAlignment="1">
      <alignment horizontal="center" vertical="center" wrapText="1"/>
    </xf>
    <xf numFmtId="0" fontId="16" fillId="3" borderId="77" xfId="12" applyFont="1" applyFill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/>
    </xf>
    <xf numFmtId="3" fontId="16" fillId="0" borderId="19" xfId="0" applyNumberFormat="1" applyFont="1" applyBorder="1" applyAlignment="1">
      <alignment horizontal="center"/>
    </xf>
    <xf numFmtId="1" fontId="13" fillId="0" borderId="66" xfId="0" applyNumberFormat="1" applyFont="1" applyBorder="1" applyAlignment="1">
      <alignment horizontal="center"/>
    </xf>
    <xf numFmtId="3" fontId="16" fillId="0" borderId="65" xfId="0" applyNumberFormat="1" applyFont="1" applyBorder="1" applyAlignment="1">
      <alignment horizontal="center"/>
    </xf>
    <xf numFmtId="1" fontId="16" fillId="0" borderId="19" xfId="0" applyNumberFormat="1" applyFont="1" applyBorder="1" applyAlignment="1">
      <alignment horizontal="center"/>
    </xf>
    <xf numFmtId="1" fontId="13" fillId="0" borderId="45" xfId="0" applyNumberFormat="1" applyFont="1" applyBorder="1" applyAlignment="1">
      <alignment horizontal="center"/>
    </xf>
    <xf numFmtId="1" fontId="16" fillId="0" borderId="40" xfId="0" applyNumberFormat="1" applyFont="1" applyBorder="1" applyAlignment="1">
      <alignment horizontal="center"/>
    </xf>
    <xf numFmtId="1" fontId="13" fillId="0" borderId="14" xfId="0" applyNumberFormat="1" applyFont="1" applyBorder="1" applyAlignment="1">
      <alignment horizontal="center"/>
    </xf>
    <xf numFmtId="1" fontId="16" fillId="0" borderId="15" xfId="0" applyNumberFormat="1" applyFont="1" applyBorder="1" applyAlignment="1">
      <alignment horizontal="center"/>
    </xf>
    <xf numFmtId="0" fontId="13" fillId="0" borderId="67" xfId="12" applyFont="1" applyFill="1" applyBorder="1" applyAlignment="1">
      <alignment horizontal="center" vertical="center"/>
    </xf>
    <xf numFmtId="0" fontId="22" fillId="0" borderId="15" xfId="12" applyFont="1" applyBorder="1" applyAlignment="1">
      <alignment horizontal="center" vertical="center"/>
    </xf>
    <xf numFmtId="180" fontId="22" fillId="0" borderId="19" xfId="27" applyNumberFormat="1" applyFont="1" applyBorder="1" applyAlignment="1">
      <alignment horizontal="center" vertical="center"/>
    </xf>
    <xf numFmtId="180" fontId="22" fillId="0" borderId="40" xfId="27" applyNumberFormat="1" applyFont="1" applyBorder="1" applyAlignment="1">
      <alignment horizontal="center" vertical="center"/>
    </xf>
    <xf numFmtId="180" fontId="22" fillId="0" borderId="72" xfId="27" applyNumberFormat="1" applyFont="1" applyBorder="1" applyAlignment="1">
      <alignment horizontal="center" vertical="center"/>
    </xf>
    <xf numFmtId="180" fontId="22" fillId="0" borderId="64" xfId="27" applyNumberFormat="1" applyFont="1" applyBorder="1" applyAlignment="1">
      <alignment horizontal="center" vertical="center"/>
    </xf>
    <xf numFmtId="180" fontId="22" fillId="0" borderId="73" xfId="27" applyNumberFormat="1" applyFont="1" applyBorder="1" applyAlignment="1">
      <alignment horizontal="center" vertical="center"/>
    </xf>
    <xf numFmtId="180" fontId="16" fillId="0" borderId="40" xfId="27" applyNumberFormat="1" applyFont="1" applyBorder="1" applyAlignment="1">
      <alignment horizontal="center" vertical="center"/>
    </xf>
    <xf numFmtId="180" fontId="16" fillId="0" borderId="16" xfId="8" applyNumberFormat="1" applyFont="1" applyBorder="1" applyAlignment="1">
      <alignment horizontal="center" vertical="center"/>
    </xf>
    <xf numFmtId="171" fontId="22" fillId="0" borderId="23" xfId="8" applyNumberFormat="1" applyFont="1" applyBorder="1" applyAlignment="1">
      <alignment horizontal="center" vertical="center"/>
    </xf>
    <xf numFmtId="180" fontId="16" fillId="0" borderId="6" xfId="27" applyNumberFormat="1" applyFont="1" applyBorder="1" applyAlignment="1">
      <alignment horizontal="center" vertical="center"/>
    </xf>
    <xf numFmtId="180" fontId="16" fillId="0" borderId="8" xfId="2" applyNumberFormat="1" applyFont="1" applyBorder="1" applyAlignment="1">
      <alignment horizontal="center" vertical="center"/>
    </xf>
    <xf numFmtId="180" fontId="16" fillId="0" borderId="37" xfId="2" applyNumberFormat="1" applyFont="1" applyBorder="1" applyAlignment="1">
      <alignment horizontal="center" vertical="center"/>
    </xf>
    <xf numFmtId="180" fontId="23" fillId="3" borderId="6" xfId="2" applyNumberFormat="1" applyFont="1" applyFill="1" applyBorder="1" applyAlignment="1">
      <alignment horizontal="center" vertical="center"/>
    </xf>
    <xf numFmtId="180" fontId="16" fillId="0" borderId="35" xfId="2" applyNumberFormat="1" applyFont="1" applyBorder="1" applyAlignment="1">
      <alignment horizontal="center" vertical="center"/>
    </xf>
    <xf numFmtId="4" fontId="7" fillId="0" borderId="0" xfId="17" applyNumberFormat="1" applyFill="1" applyAlignment="1">
      <alignment vertical="center"/>
    </xf>
    <xf numFmtId="180" fontId="13" fillId="3" borderId="4" xfId="27" applyNumberFormat="1" applyFont="1" applyFill="1" applyBorder="1" applyAlignment="1">
      <alignment horizontal="center" vertical="center" wrapText="1"/>
    </xf>
    <xf numFmtId="0" fontId="7" fillId="0" borderId="7" xfId="12" applyFont="1" applyBorder="1" applyAlignment="1">
      <alignment vertical="center" wrapText="1"/>
    </xf>
    <xf numFmtId="0" fontId="13" fillId="3" borderId="5" xfId="12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19" fillId="0" borderId="9" xfId="0" applyFont="1" applyFill="1" applyBorder="1" applyAlignment="1">
      <alignment vertical="center" wrapText="1"/>
    </xf>
    <xf numFmtId="0" fontId="59" fillId="0" borderId="0" xfId="0" applyFont="1" applyBorder="1" applyAlignment="1">
      <alignment vertical="center"/>
    </xf>
    <xf numFmtId="0" fontId="60" fillId="0" borderId="0" xfId="0" applyFont="1" applyBorder="1"/>
  </cellXfs>
  <cellStyles count="68">
    <cellStyle name="Encabezado 1" xfId="34"/>
    <cellStyle name="Euro" xfId="4"/>
    <cellStyle name="Euro 2" xfId="48"/>
    <cellStyle name="Millares" xfId="1" builtinId="3"/>
    <cellStyle name="Millares [0] 2" xfId="5"/>
    <cellStyle name="Millares 10" xfId="49"/>
    <cellStyle name="Millares 11" xfId="50"/>
    <cellStyle name="Millares 12" xfId="51"/>
    <cellStyle name="Millares 13" xfId="52"/>
    <cellStyle name="Millares 14" xfId="53"/>
    <cellStyle name="Millares 15" xfId="54"/>
    <cellStyle name="Millares 16" xfId="55"/>
    <cellStyle name="Millares 17" xfId="56"/>
    <cellStyle name="Millares 18" xfId="57"/>
    <cellStyle name="Millares 19" xfId="58"/>
    <cellStyle name="Millares 2" xfId="6"/>
    <cellStyle name="Millares 2 2" xfId="7"/>
    <cellStyle name="Millares 3" xfId="8"/>
    <cellStyle name="Millares 3 2" xfId="59"/>
    <cellStyle name="Millares 4" xfId="9"/>
    <cellStyle name="Millares 4 2" xfId="60"/>
    <cellStyle name="Millares 5" xfId="10"/>
    <cellStyle name="Millares 5 2" xfId="61"/>
    <cellStyle name="Millares 6" xfId="11"/>
    <cellStyle name="Millares 6 2" xfId="62"/>
    <cellStyle name="Millares 7" xfId="43"/>
    <cellStyle name="Millares 7 2" xfId="63"/>
    <cellStyle name="Millares 8" xfId="44"/>
    <cellStyle name="Millares 8 2" xfId="64"/>
    <cellStyle name="Millares 9" xfId="65"/>
    <cellStyle name="Normal" xfId="0" builtinId="0"/>
    <cellStyle name="Normal 10" xfId="12"/>
    <cellStyle name="Normal 10 2" xfId="13"/>
    <cellStyle name="Normal 10 3" xfId="14"/>
    <cellStyle name="Normal 10_2017.10.17 Memoria Punto 2 REC. TRIB . 2016. Cuadros" xfId="40"/>
    <cellStyle name="Normal 10_2017.10.24 Memoria Punto 2 REC. TRIB . 2016. Cuadros" xfId="41"/>
    <cellStyle name="Normal 11" xfId="15"/>
    <cellStyle name="Normal 12" xfId="33"/>
    <cellStyle name="Normal 12 2" xfId="46"/>
    <cellStyle name="Normal 12 3" xfId="47"/>
    <cellStyle name="Normal 13" xfId="42"/>
    <cellStyle name="Normal 13 2" xfId="66"/>
    <cellStyle name="Normal 2" xfId="3"/>
    <cellStyle name="Normal 2 2" xfId="16"/>
    <cellStyle name="Normal 2 3" xfId="17"/>
    <cellStyle name="Normal 3" xfId="18"/>
    <cellStyle name="Normal 4" xfId="19"/>
    <cellStyle name="Normal 5" xfId="20"/>
    <cellStyle name="Normal 6" xfId="21"/>
    <cellStyle name="Normal 6 2" xfId="22"/>
    <cellStyle name="Normal 6 2 2" xfId="23"/>
    <cellStyle name="Normal 6 2_2017.10.10 Memoria Punto 1 HTN. Cuadros" xfId="35"/>
    <cellStyle name="Normal 6_2017.10.10 Memoria Punto 1 HTN. Cuadros" xfId="36"/>
    <cellStyle name="Normal 7" xfId="24"/>
    <cellStyle name="Normal 8" xfId="25"/>
    <cellStyle name="Normal 9" xfId="26"/>
    <cellStyle name="Normal_datos personal  memoria 2015-2016 sin tgm" xfId="37"/>
    <cellStyle name="Normal_Datos personal memoria para enviar 2015-2016" xfId="38"/>
    <cellStyle name="Normal_datos presupuestos  memoria para enviar 2015-2016" xfId="39"/>
    <cellStyle name="Porcentaje" xfId="2" builtinId="5"/>
    <cellStyle name="Porcentaje 2" xfId="27"/>
    <cellStyle name="Porcentaje 3" xfId="28"/>
    <cellStyle name="Porcentaje 4" xfId="29"/>
    <cellStyle name="Porcentaje 5" xfId="30"/>
    <cellStyle name="Porcentaje 6" xfId="31"/>
    <cellStyle name="Porcentaje 7" xfId="45"/>
    <cellStyle name="Porcentaje 7 2" xfId="67"/>
    <cellStyle name="Porcentual 2" xfId="32"/>
  </cellStyles>
  <dxfs count="0"/>
  <tableStyles count="0" defaultTableStyle="TableStyleMedium2" defaultPivotStyle="PivotStyleLight16"/>
  <colors>
    <mruColors>
      <color rgb="FF800000"/>
      <color rgb="FFFFFFCC"/>
      <color rgb="FFFFCCFF"/>
      <color rgb="FF333399"/>
      <color rgb="FF006600"/>
      <color rgb="FF00800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8266980879255"/>
          <c:y val="0.25207790328230967"/>
          <c:w val="0.86474073862914025"/>
          <c:h val="0.5346267619064361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'C3'!$B$3:$C$3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'C3'!$A$5:$A$8</c:f>
              <c:strCache>
                <c:ptCount val="4"/>
                <c:pt idx="0">
                  <c:v>Langileen gastuak</c:v>
                </c:pt>
                <c:pt idx="1">
                  <c:v>Ondasun eta zerbitzuetako gastu arruntak</c:v>
                </c:pt>
                <c:pt idx="2">
                  <c:v>Finantza-gastuak</c:v>
                </c:pt>
                <c:pt idx="3">
                  <c:v>Inbertsio errealak</c:v>
                </c:pt>
              </c:strCache>
            </c:strRef>
          </c:cat>
          <c:val>
            <c:numRef>
              <c:f>'C3'!$B$5:$B$8</c:f>
              <c:numCache>
                <c:formatCode>_(* #,##0.00_);_(* \(#,##0.00\);_(* "-"??_);_(@_)</c:formatCode>
                <c:ptCount val="4"/>
                <c:pt idx="0">
                  <c:v>14971.975910000001</c:v>
                </c:pt>
                <c:pt idx="1">
                  <c:v>7166.5607800000007</c:v>
                </c:pt>
                <c:pt idx="2">
                  <c:v>3836.9937999999997</c:v>
                </c:pt>
                <c:pt idx="3">
                  <c:v>1338.24361</c:v>
                </c:pt>
              </c:numCache>
            </c:numRef>
          </c:val>
        </c:ser>
        <c:ser>
          <c:idx val="3"/>
          <c:order val="1"/>
          <c:tx>
            <c:strRef>
              <c:f>'C3'!$D$3:$E$3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Ref>
              <c:f>'C3'!$A$5:$A$8</c:f>
              <c:strCache>
                <c:ptCount val="4"/>
                <c:pt idx="0">
                  <c:v>Langileen gastuak</c:v>
                </c:pt>
                <c:pt idx="1">
                  <c:v>Ondasun eta zerbitzuetako gastu arruntak</c:v>
                </c:pt>
                <c:pt idx="2">
                  <c:v>Finantza-gastuak</c:v>
                </c:pt>
                <c:pt idx="3">
                  <c:v>Inbertsio errealak</c:v>
                </c:pt>
              </c:strCache>
            </c:strRef>
          </c:cat>
          <c:val>
            <c:numRef>
              <c:f>'C3'!$D$5:$D$8</c:f>
              <c:numCache>
                <c:formatCode>_(* #,##0.00_);_(* \(#,##0.00\);_(* "-"??_);_(@_)</c:formatCode>
                <c:ptCount val="4"/>
                <c:pt idx="0">
                  <c:v>15246.70318</c:v>
                </c:pt>
                <c:pt idx="1">
                  <c:v>7380.3183499999996</c:v>
                </c:pt>
                <c:pt idx="2">
                  <c:v>2593.46614</c:v>
                </c:pt>
                <c:pt idx="3">
                  <c:v>1449.23317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overlap val="-27"/>
        <c:axId val="96024448"/>
        <c:axId val="96025984"/>
      </c:barChart>
      <c:catAx>
        <c:axId val="9602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6025984"/>
        <c:crosses val="autoZero"/>
        <c:auto val="1"/>
        <c:lblAlgn val="ctr"/>
        <c:lblOffset val="100"/>
        <c:noMultiLvlLbl val="0"/>
      </c:catAx>
      <c:valAx>
        <c:axId val="96025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mila €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60244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159315215222324"/>
          <c:y val="0.9235031014381625"/>
          <c:w val="0.13278513029624125"/>
          <c:h val="5.81718238343790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'G5'!$A$26</c:f>
              <c:strCache>
                <c:ptCount val="1"/>
                <c:pt idx="0">
                  <c:v>Emakumeak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'G5'!$B$25:$C$25</c:f>
              <c:numCache>
                <c:formatCode>General</c:formatCode>
                <c:ptCount val="2"/>
                <c:pt idx="0">
                  <c:v>2016</c:v>
                </c:pt>
                <c:pt idx="1">
                  <c:v>2017</c:v>
                </c:pt>
              </c:numCache>
            </c:numRef>
          </c:cat>
          <c:val>
            <c:numRef>
              <c:f>'G5'!$B$26:$C$26</c:f>
              <c:numCache>
                <c:formatCode>#,##0.00</c:formatCode>
                <c:ptCount val="2"/>
                <c:pt idx="0">
                  <c:v>47.383177570093459</c:v>
                </c:pt>
                <c:pt idx="1">
                  <c:v>47.19</c:v>
                </c:pt>
              </c:numCache>
            </c:numRef>
          </c:val>
        </c:ser>
        <c:ser>
          <c:idx val="1"/>
          <c:order val="1"/>
          <c:tx>
            <c:strRef>
              <c:f>'G5'!$A$27</c:f>
              <c:strCache>
                <c:ptCount val="1"/>
                <c:pt idx="0">
                  <c:v>Gizonak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'G5'!$B$25:$C$25</c:f>
              <c:numCache>
                <c:formatCode>General</c:formatCode>
                <c:ptCount val="2"/>
                <c:pt idx="0">
                  <c:v>2016</c:v>
                </c:pt>
                <c:pt idx="1">
                  <c:v>2017</c:v>
                </c:pt>
              </c:numCache>
            </c:numRef>
          </c:cat>
          <c:val>
            <c:numRef>
              <c:f>'G5'!$B$27:$C$27</c:f>
              <c:numCache>
                <c:formatCode>#,##0.00</c:formatCode>
                <c:ptCount val="2"/>
                <c:pt idx="0">
                  <c:v>48.316831683168317</c:v>
                </c:pt>
                <c:pt idx="1">
                  <c:v>48.62</c:v>
                </c:pt>
              </c:numCache>
            </c:numRef>
          </c:val>
        </c:ser>
        <c:ser>
          <c:idx val="2"/>
          <c:order val="2"/>
          <c:tx>
            <c:strRef>
              <c:f>'G5'!$A$28</c:f>
              <c:strCache>
                <c:ptCount val="1"/>
                <c:pt idx="0">
                  <c:v>Langileak guztira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'G5'!$B$25:$C$25</c:f>
              <c:numCache>
                <c:formatCode>General</c:formatCode>
                <c:ptCount val="2"/>
                <c:pt idx="0">
                  <c:v>2016</c:v>
                </c:pt>
                <c:pt idx="1">
                  <c:v>2017</c:v>
                </c:pt>
              </c:numCache>
            </c:numRef>
          </c:cat>
          <c:val>
            <c:numRef>
              <c:f>'G5'!$B$28:$C$28</c:f>
              <c:numCache>
                <c:formatCode>#,##0.00</c:formatCode>
                <c:ptCount val="2"/>
                <c:pt idx="0">
                  <c:v>47.682539682539684</c:v>
                </c:pt>
                <c:pt idx="1">
                  <c:v>47.66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8"/>
        <c:overlap val="-10"/>
        <c:axId val="107908096"/>
        <c:axId val="107918080"/>
      </c:barChart>
      <c:catAx>
        <c:axId val="10790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918080"/>
        <c:crosses val="autoZero"/>
        <c:auto val="1"/>
        <c:lblAlgn val="ctr"/>
        <c:lblOffset val="100"/>
        <c:noMultiLvlLbl val="0"/>
      </c:catAx>
      <c:valAx>
        <c:axId val="107918080"/>
        <c:scaling>
          <c:orientation val="minMax"/>
          <c:max val="5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urteak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353560075823855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107908096"/>
        <c:crosses val="autoZero"/>
        <c:crossBetween val="between"/>
        <c:majorUnit val="1"/>
        <c:minorUnit val="0.1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73070811631411"/>
          <c:y val="0.15569480144376341"/>
          <c:w val="0.69254083390328236"/>
          <c:h val="0.376923926361011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'G6'!$B$33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'G6'!$A$34:$A$45</c:f>
              <c:strCache>
                <c:ptCount val="12"/>
                <c:pt idx="0">
                  <c:v>Zuzendaritza</c:v>
                </c:pt>
                <c:pt idx="1">
                  <c:v>Zerga-analisia</c:v>
                </c:pt>
                <c:pt idx="2">
                  <c:v>Administrazioa</c:v>
                </c:pt>
                <c:pt idx="3">
                  <c:v>Zergadunari Laguntza eta Argibideak</c:v>
                </c:pt>
                <c:pt idx="4">
                  <c:v>Hitzarmen Ekonomikoa eta Finantza Plangintza</c:v>
                </c:pt>
                <c:pt idx="5">
                  <c:v>Arauen Garapen eta Aholkularitza Juridikoa</c:v>
                </c:pt>
                <c:pt idx="6">
                  <c:v>PFEZaren eta Ondarearen gaineko Zergaren Kudeaketa</c:v>
                </c:pt>
                <c:pt idx="7">
                  <c:v>Zerga Kudeaketa</c:v>
                </c:pt>
                <c:pt idx="8">
                  <c:v>Tributu Ikuskapena</c:v>
                </c:pt>
                <c:pt idx="9">
                  <c:v>Diru-bilketa</c:v>
                </c:pt>
                <c:pt idx="10">
                  <c:v>Lur Ondasunen eta Ondarearen gaineko Zergak</c:v>
                </c:pt>
                <c:pt idx="11">
                  <c:v>Tributuen arloko Informazio Sistemak</c:v>
                </c:pt>
              </c:strCache>
            </c:strRef>
          </c:cat>
          <c:val>
            <c:numRef>
              <c:f>'G6'!$B$34:$B$45</c:f>
              <c:numCache>
                <c:formatCode>#,##0_ ;\-#,##0\ 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4</c:v>
                </c:pt>
                <c:pt idx="3">
                  <c:v>68</c:v>
                </c:pt>
                <c:pt idx="4">
                  <c:v>6</c:v>
                </c:pt>
                <c:pt idx="5">
                  <c:v>8</c:v>
                </c:pt>
                <c:pt idx="6">
                  <c:v>50</c:v>
                </c:pt>
                <c:pt idx="7">
                  <c:v>49</c:v>
                </c:pt>
                <c:pt idx="8">
                  <c:v>44</c:v>
                </c:pt>
                <c:pt idx="9">
                  <c:v>31</c:v>
                </c:pt>
                <c:pt idx="10">
                  <c:v>30</c:v>
                </c:pt>
                <c:pt idx="11">
                  <c:v>22</c:v>
                </c:pt>
              </c:numCache>
            </c:numRef>
          </c:val>
        </c:ser>
        <c:ser>
          <c:idx val="2"/>
          <c:order val="1"/>
          <c:tx>
            <c:strRef>
              <c:f>'G6'!$C$33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'G6'!$A$34:$A$45</c:f>
              <c:strCache>
                <c:ptCount val="12"/>
                <c:pt idx="0">
                  <c:v>Zuzendaritza</c:v>
                </c:pt>
                <c:pt idx="1">
                  <c:v>Zerga-analisia</c:v>
                </c:pt>
                <c:pt idx="2">
                  <c:v>Administrazioa</c:v>
                </c:pt>
                <c:pt idx="3">
                  <c:v>Zergadunari Laguntza eta Argibideak</c:v>
                </c:pt>
                <c:pt idx="4">
                  <c:v>Hitzarmen Ekonomikoa eta Finantza Plangintza</c:v>
                </c:pt>
                <c:pt idx="5">
                  <c:v>Arauen Garapen eta Aholkularitza Juridikoa</c:v>
                </c:pt>
                <c:pt idx="6">
                  <c:v>PFEZaren eta Ondarearen gaineko Zergaren Kudeaketa</c:v>
                </c:pt>
                <c:pt idx="7">
                  <c:v>Zerga Kudeaketa</c:v>
                </c:pt>
                <c:pt idx="8">
                  <c:v>Tributu Ikuskapena</c:v>
                </c:pt>
                <c:pt idx="9">
                  <c:v>Diru-bilketa</c:v>
                </c:pt>
                <c:pt idx="10">
                  <c:v>Lur Ondasunen eta Ondarearen gaineko Zergak</c:v>
                </c:pt>
                <c:pt idx="11">
                  <c:v>Tributuen arloko Informazio Sistemak</c:v>
                </c:pt>
              </c:strCache>
            </c:strRef>
          </c:cat>
          <c:val>
            <c:numRef>
              <c:f>'G6'!$C$34:$C$45</c:f>
              <c:numCache>
                <c:formatCode>#,##0_ ;\-#,##0\ 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5</c:v>
                </c:pt>
                <c:pt idx="3">
                  <c:v>66</c:v>
                </c:pt>
                <c:pt idx="4">
                  <c:v>8</c:v>
                </c:pt>
                <c:pt idx="5">
                  <c:v>8</c:v>
                </c:pt>
                <c:pt idx="6">
                  <c:v>51</c:v>
                </c:pt>
                <c:pt idx="7">
                  <c:v>48</c:v>
                </c:pt>
                <c:pt idx="8">
                  <c:v>43</c:v>
                </c:pt>
                <c:pt idx="9">
                  <c:v>31</c:v>
                </c:pt>
                <c:pt idx="10">
                  <c:v>32</c:v>
                </c:pt>
                <c:pt idx="11">
                  <c:v>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-12"/>
        <c:axId val="107813504"/>
        <c:axId val="107819392"/>
      </c:barChart>
      <c:catAx>
        <c:axId val="10781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2700000" vert="horz"/>
          <a:lstStyle/>
          <a:p>
            <a:pPr>
              <a:defRPr sz="800"/>
            </a:pPr>
            <a:endParaRPr lang="es-ES"/>
          </a:p>
        </c:txPr>
        <c:crossAx val="10781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8193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langileak</a:t>
                </a:r>
              </a:p>
            </c:rich>
          </c:tx>
          <c:layout>
            <c:manualLayout>
              <c:xMode val="edge"/>
              <c:yMode val="edge"/>
              <c:x val="3.0536408805597121E-2"/>
              <c:y val="0.29386749477585611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ES"/>
          </a:p>
        </c:txPr>
        <c:crossAx val="107813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592768952968197"/>
          <c:y val="0.94769444342197295"/>
          <c:w val="0.20206553230690399"/>
          <c:h val="5.2305601755467418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989260717410322"/>
          <c:y val="0.16227617381160686"/>
          <c:w val="0.57528805774278213"/>
          <c:h val="0.7215992271799358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'G8'!$B$25:$C$25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'G8'!$A$26:$A$30</c:f>
              <c:strCache>
                <c:ptCount val="5"/>
                <c:pt idx="0">
                  <c:v>Titularrak</c:v>
                </c:pt>
                <c:pt idx="1">
                  <c:v>Buruzagitzak</c:v>
                </c:pt>
                <c:pt idx="2">
                  <c:v>Kontratatuak</c:v>
                </c:pt>
                <c:pt idx="3">
                  <c:v>Prestakuntza</c:v>
                </c:pt>
                <c:pt idx="4">
                  <c:v>Beste batzuk</c:v>
                </c:pt>
              </c:strCache>
            </c:strRef>
          </c:cat>
          <c:val>
            <c:numRef>
              <c:f>'G8'!$C$26:$C$30</c:f>
              <c:numCache>
                <c:formatCode>%0.00</c:formatCode>
                <c:ptCount val="5"/>
                <c:pt idx="0">
                  <c:v>0.60317460317460314</c:v>
                </c:pt>
                <c:pt idx="1">
                  <c:v>0.2</c:v>
                </c:pt>
                <c:pt idx="2">
                  <c:v>0.10793650793650794</c:v>
                </c:pt>
                <c:pt idx="3">
                  <c:v>6.9841269841269843E-2</c:v>
                </c:pt>
                <c:pt idx="4">
                  <c:v>1.9047619047619049E-2</c:v>
                </c:pt>
              </c:numCache>
            </c:numRef>
          </c:val>
        </c:ser>
        <c:ser>
          <c:idx val="1"/>
          <c:order val="1"/>
          <c:tx>
            <c:strRef>
              <c:f>'G8'!$D$25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'G8'!$A$26:$A$30</c:f>
              <c:strCache>
                <c:ptCount val="5"/>
                <c:pt idx="0">
                  <c:v>Titularrak</c:v>
                </c:pt>
                <c:pt idx="1">
                  <c:v>Buruzagitzak</c:v>
                </c:pt>
                <c:pt idx="2">
                  <c:v>Kontratatuak</c:v>
                </c:pt>
                <c:pt idx="3">
                  <c:v>Prestakuntza</c:v>
                </c:pt>
                <c:pt idx="4">
                  <c:v>Beste batzuk</c:v>
                </c:pt>
              </c:strCache>
            </c:strRef>
          </c:cat>
          <c:val>
            <c:numRef>
              <c:f>'G8'!$E$26:$E$30</c:f>
              <c:numCache>
                <c:formatCode>%0.00</c:formatCode>
                <c:ptCount val="5"/>
                <c:pt idx="0">
                  <c:v>0.54113924050632911</c:v>
                </c:pt>
                <c:pt idx="1">
                  <c:v>0.20253164556962025</c:v>
                </c:pt>
                <c:pt idx="2">
                  <c:v>0.16455696202531644</c:v>
                </c:pt>
                <c:pt idx="3">
                  <c:v>7.5949367088607597E-2</c:v>
                </c:pt>
                <c:pt idx="4">
                  <c:v>1.5822784810126583E-2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-15"/>
        <c:axId val="108218624"/>
        <c:axId val="108236800"/>
      </c:barChart>
      <c:catAx>
        <c:axId val="108218624"/>
        <c:scaling>
          <c:orientation val="maxMin"/>
        </c:scaling>
        <c:delete val="0"/>
        <c:axPos val="l"/>
        <c:majorTickMark val="out"/>
        <c:minorTickMark val="none"/>
        <c:tickLblPos val="nextTo"/>
        <c:crossAx val="108236800"/>
        <c:crosses val="autoZero"/>
        <c:auto val="1"/>
        <c:lblAlgn val="ctr"/>
        <c:lblOffset val="100"/>
        <c:noMultiLvlLbl val="0"/>
      </c:catAx>
      <c:valAx>
        <c:axId val="108236800"/>
        <c:scaling>
          <c:orientation val="minMax"/>
        </c:scaling>
        <c:delete val="0"/>
        <c:axPos val="t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s-ES" b="0"/>
                  <a:t>portzentajea</a:t>
                </a:r>
              </a:p>
            </c:rich>
          </c:tx>
          <c:layout>
            <c:manualLayout>
              <c:xMode val="edge"/>
              <c:yMode val="edge"/>
              <c:x val="0.60118428590840767"/>
              <c:y val="1.5909204563872098E-2"/>
            </c:manualLayout>
          </c:layout>
          <c:overlay val="0"/>
        </c:title>
        <c:numFmt formatCode="%\ 0" sourceLinked="0"/>
        <c:majorTickMark val="out"/>
        <c:minorTickMark val="none"/>
        <c:tickLblPos val="nextTo"/>
        <c:crossAx val="108218624"/>
        <c:crossesAt val="1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'G11'!$A$37</c:f>
              <c:strCache>
                <c:ptCount val="1"/>
                <c:pt idx="0">
                  <c:v>Diru-bilketa guztira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dLbl>
              <c:idx val="0"/>
              <c:layout>
                <c:manualLayout>
                  <c:x val="-1.2394864984506419E-2"/>
                  <c:y val="-3.64939682325958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7.0827799911465251E-3"/>
                  <c:y val="-3.9100680249209881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'G11'!$B$36:$L$36</c:f>
              <c:numCache>
                <c:formatCode>General</c:formatCode>
                <c:ptCount val="1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</c:numCache>
            </c:numRef>
          </c:cat>
          <c:val>
            <c:numRef>
              <c:f>'G11'!$B$37:$L$37</c:f>
              <c:numCache>
                <c:formatCode>#,##0_ ;\-#,##0\ </c:formatCode>
                <c:ptCount val="11"/>
                <c:pt idx="0">
                  <c:v>4569564.6942950003</c:v>
                </c:pt>
                <c:pt idx="1">
                  <c:v>4310607.8166413335</c:v>
                </c:pt>
                <c:pt idx="2">
                  <c:v>4068712.8816560996</c:v>
                </c:pt>
                <c:pt idx="3">
                  <c:v>3954897.5947099994</c:v>
                </c:pt>
                <c:pt idx="4">
                  <c:v>4034191.014140001</c:v>
                </c:pt>
                <c:pt idx="5">
                  <c:v>4070844.3805172136</c:v>
                </c:pt>
                <c:pt idx="6">
                  <c:v>4368385.4952831548</c:v>
                </c:pt>
                <c:pt idx="7">
                  <c:v>4255033.6640033815</c:v>
                </c:pt>
                <c:pt idx="8">
                  <c:v>4398741.824022294</c:v>
                </c:pt>
                <c:pt idx="9">
                  <c:v>4563540.837909136</c:v>
                </c:pt>
                <c:pt idx="10">
                  <c:v>4959181.2822870379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'G11'!$A$38</c:f>
              <c:strCache>
                <c:ptCount val="1"/>
                <c:pt idx="0">
                  <c:v>Itzulketak</c:v>
                </c:pt>
              </c:strCache>
            </c:strRef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0624169986719787E-2"/>
                  <c:y val="-3.6493968232595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4.4267374944665781E-2"/>
                  <c:y val="-3.64939682325958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3120849933598934E-3"/>
                  <c:y val="3.9100474996295188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'G11'!$B$36:$L$36</c:f>
              <c:numCache>
                <c:formatCode>General</c:formatCode>
                <c:ptCount val="1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</c:numCache>
            </c:numRef>
          </c:cat>
          <c:val>
            <c:numRef>
              <c:f>'G11'!$B$38:$L$38</c:f>
              <c:numCache>
                <c:formatCode>#,##0_ ;\-#,##0\ </c:formatCode>
                <c:ptCount val="11"/>
                <c:pt idx="0">
                  <c:v>975947.18363299989</c:v>
                </c:pt>
                <c:pt idx="1">
                  <c:v>1131418.4112130001</c:v>
                </c:pt>
                <c:pt idx="2">
                  <c:v>1032557.03625</c:v>
                </c:pt>
                <c:pt idx="3">
                  <c:v>1085991.9175</c:v>
                </c:pt>
                <c:pt idx="4">
                  <c:v>891687.28760599997</c:v>
                </c:pt>
                <c:pt idx="5">
                  <c:v>1092254.5549000001</c:v>
                </c:pt>
                <c:pt idx="6">
                  <c:v>1461255.496945</c:v>
                </c:pt>
                <c:pt idx="7">
                  <c:v>1247467.96845</c:v>
                </c:pt>
                <c:pt idx="8">
                  <c:v>1200312.0317500001</c:v>
                </c:pt>
                <c:pt idx="9">
                  <c:v>1313808.9812799999</c:v>
                </c:pt>
                <c:pt idx="10">
                  <c:v>1276510.16967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'G11'!$A$39</c:f>
              <c:strCache>
                <c:ptCount val="1"/>
                <c:pt idx="0">
                  <c:v>Diru-bilketa likidoa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dLbls>
            <c:dLbl>
              <c:idx val="0"/>
              <c:layout>
                <c:manualLayout>
                  <c:x val="-1.0624169986719787E-2"/>
                  <c:y val="-3.9100680249209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3.5413899955732625E-3"/>
                  <c:y val="-2.606712016613992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'G11'!$B$36:$L$36</c:f>
              <c:numCache>
                <c:formatCode>General</c:formatCode>
                <c:ptCount val="1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</c:numCache>
            </c:numRef>
          </c:cat>
          <c:val>
            <c:numRef>
              <c:f>'G11'!$B$39:$L$39</c:f>
              <c:numCache>
                <c:formatCode>#,##0_ ;\-#,##0\ </c:formatCode>
                <c:ptCount val="11"/>
                <c:pt idx="0">
                  <c:v>3593617.5106620006</c:v>
                </c:pt>
                <c:pt idx="1">
                  <c:v>3179189.4054283332</c:v>
                </c:pt>
                <c:pt idx="2">
                  <c:v>3036155.8454060997</c:v>
                </c:pt>
                <c:pt idx="3">
                  <c:v>2868905.6772099994</c:v>
                </c:pt>
                <c:pt idx="4">
                  <c:v>3142503.7265340011</c:v>
                </c:pt>
                <c:pt idx="5">
                  <c:v>2978589.8256172137</c:v>
                </c:pt>
                <c:pt idx="6">
                  <c:v>2907129.9983381545</c:v>
                </c:pt>
                <c:pt idx="7">
                  <c:v>3007565.6955533815</c:v>
                </c:pt>
                <c:pt idx="8">
                  <c:v>3198429.7922722939</c:v>
                </c:pt>
                <c:pt idx="9">
                  <c:v>3249731.856629136</c:v>
                </c:pt>
                <c:pt idx="10">
                  <c:v>3682671.1126170363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332928"/>
        <c:axId val="108334464"/>
      </c:lineChart>
      <c:catAx>
        <c:axId val="10833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8334464"/>
        <c:crosses val="autoZero"/>
        <c:auto val="1"/>
        <c:lblAlgn val="ctr"/>
        <c:lblOffset val="100"/>
        <c:noMultiLvlLbl val="0"/>
      </c:catAx>
      <c:valAx>
        <c:axId val="108334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mila €</a:t>
                </a:r>
              </a:p>
            </c:rich>
          </c:tx>
          <c:layout>
            <c:manualLayout>
              <c:xMode val="edge"/>
              <c:yMode val="edge"/>
              <c:x val="1.2394864984506419E-2"/>
              <c:y val="0.405080379093923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083329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20935985770072174"/>
          <c:y val="0.24728285477632087"/>
          <c:w val="0.5812814872631803"/>
          <c:h val="0.64130498601331554"/>
        </c:manualLayout>
      </c:layout>
      <c:pieChart>
        <c:varyColors val="1"/>
        <c:ser>
          <c:idx val="0"/>
          <c:order val="0"/>
          <c:tx>
            <c:strRef>
              <c:f>'G16'!$C$25</c:f>
              <c:strCache>
                <c:ptCount val="1"/>
                <c:pt idx="0">
                  <c:v>2017</c:v>
                </c:pt>
              </c:strCache>
            </c:strRef>
          </c:tx>
          <c:explosion val="25"/>
          <c:dPt>
            <c:idx val="0"/>
            <c:bubble3D val="0"/>
          </c:dPt>
          <c:dPt>
            <c:idx val="1"/>
            <c:bubble3D val="0"/>
            <c:explosion val="0"/>
          </c:dPt>
          <c:dLbls>
            <c:numFmt formatCode="%\ 0.0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'G16'!$A$27:$A$28</c:f>
              <c:strCache>
                <c:ptCount val="2"/>
                <c:pt idx="0">
                  <c:v>Kudeaketa zuzenaren bidezko bilketa</c:v>
                </c:pt>
                <c:pt idx="1">
                  <c:v>Doikuntza fiskalak</c:v>
                </c:pt>
              </c:strCache>
            </c:strRef>
          </c:cat>
          <c:val>
            <c:numRef>
              <c:f>'G16'!$C$27:$C$28</c:f>
              <c:numCache>
                <c:formatCode>#,##0.00_ ;\-#,##0.00\ </c:formatCode>
                <c:ptCount val="2"/>
                <c:pt idx="0">
                  <c:v>2679701.3072870364</c:v>
                </c:pt>
                <c:pt idx="1">
                  <c:v>1002969.8053299998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0.10080756358768407"/>
          <c:y val="0.88027819034687427"/>
          <c:w val="0.7643818607764391"/>
          <c:h val="0.10985233918128655"/>
        </c:manualLayout>
      </c:layout>
      <c:overlay val="0"/>
    </c:legend>
    <c:plotVisOnly val="1"/>
    <c:dispBlanksAs val="zero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20935985770072174"/>
          <c:y val="0.24728285477632087"/>
          <c:w val="0.5812814872631803"/>
          <c:h val="0.64130498601331554"/>
        </c:manualLayout>
      </c:layout>
      <c:pieChart>
        <c:varyColors val="1"/>
        <c:ser>
          <c:idx val="0"/>
          <c:order val="0"/>
          <c:tx>
            <c:strRef>
              <c:f>'G16'!$B$25</c:f>
              <c:strCache>
                <c:ptCount val="1"/>
                <c:pt idx="0">
                  <c:v>2016</c:v>
                </c:pt>
              </c:strCache>
            </c:strRef>
          </c:tx>
          <c:explosion val="25"/>
          <c:dPt>
            <c:idx val="0"/>
            <c:bubble3D val="0"/>
          </c:dPt>
          <c:dPt>
            <c:idx val="1"/>
            <c:bubble3D val="0"/>
            <c:explosion val="0"/>
          </c:dPt>
          <c:dLbls>
            <c:numFmt formatCode="%\ 0.0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'G16'!$A$27:$A$28</c:f>
              <c:strCache>
                <c:ptCount val="2"/>
                <c:pt idx="0">
                  <c:v>Kudeaketa zuzenaren bidezko bilketa</c:v>
                </c:pt>
                <c:pt idx="1">
                  <c:v>Doikuntza fiskalak</c:v>
                </c:pt>
              </c:strCache>
            </c:strRef>
          </c:cat>
          <c:val>
            <c:numRef>
              <c:f>'G16'!$B$27:$B$28</c:f>
              <c:numCache>
                <c:formatCode>#,##0.00_ ;\-#,##0.00\ </c:formatCode>
                <c:ptCount val="2"/>
                <c:pt idx="0">
                  <c:v>2449196.2554931361</c:v>
                </c:pt>
                <c:pt idx="1">
                  <c:v>800535.6011359999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s-ES" sz="1000" b="1"/>
              <a:t>2017.urtea</a:t>
            </a:r>
          </a:p>
        </c:rich>
      </c:tx>
      <c:layout>
        <c:manualLayout>
          <c:xMode val="edge"/>
          <c:yMode val="edge"/>
          <c:x val="3.920219678951959E-2"/>
          <c:y val="4.2071197411003236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6200888982323938E-2"/>
          <c:y val="0.15857605177993528"/>
          <c:w val="0.98217902211944363"/>
          <c:h val="0.4453849094105955"/>
        </c:manualLayout>
      </c:layout>
      <c:pie3DChart>
        <c:varyColors val="1"/>
        <c:ser>
          <c:idx val="0"/>
          <c:order val="0"/>
          <c:dLbls>
            <c:dLbl>
              <c:idx val="5"/>
              <c:layout>
                <c:manualLayout>
                  <c:x val="-6.4803555929295745E-3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4.8602666946971811E-3"/>
                  <c:y val="-3.236245954692556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2.9161600168183088E-2"/>
                  <c:y val="-4.854368932038834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3.7262044659345114E-2"/>
                  <c:y val="-1.294498381877022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'G20'!$A$32:$A$40</c:f>
              <c:strCache>
                <c:ptCount val="9"/>
                <c:pt idx="0">
                  <c:v>Ziurtagiriak/ez-betetzeak/errekerimenduak ematea</c:v>
                </c:pt>
                <c:pt idx="1">
                  <c:v>Oinordetzen, Ondare Eskualdaketen eta Egintza Juridiko Dokumentatuen gaineko Zergen autolikidazioak biltzea eta horiei buruzko informazioa ematea</c:v>
                </c:pt>
                <c:pt idx="2">
                  <c:v>Diru-bilketa arrunta eta exekutiboa</c:v>
                </c:pt>
                <c:pt idx="3">
                  <c:v>PFEZari buruzko kontsulta orokorrak (proposamenak, PINak, itzulketak, likidazioak)</c:v>
                </c:pt>
                <c:pt idx="4">
                  <c:v>Datu-baseak (IFZ, altak, bajak, aldaketak)</c:v>
                </c:pt>
                <c:pt idx="5">
                  <c:v>Zergei, epeei eta abarri buruzko informazioa</c:v>
                </c:pt>
                <c:pt idx="6">
                  <c:v>Sinadura digitalarekin loturiko gaiak</c:v>
                </c:pt>
                <c:pt idx="7">
                  <c:v>Matrikulazio-zergaren autolikidazioak</c:v>
                </c:pt>
                <c:pt idx="8">
                  <c:v>Beste kontzeptu batzuk</c:v>
                </c:pt>
              </c:strCache>
            </c:strRef>
          </c:cat>
          <c:val>
            <c:numRef>
              <c:f>'G20'!$B$32:$B$40</c:f>
              <c:numCache>
                <c:formatCode>%0.00</c:formatCode>
                <c:ptCount val="9"/>
                <c:pt idx="0">
                  <c:v>0.35830000000000001</c:v>
                </c:pt>
                <c:pt idx="1">
                  <c:v>0.24390000000000001</c:v>
                </c:pt>
                <c:pt idx="2">
                  <c:v>0.1065</c:v>
                </c:pt>
                <c:pt idx="3">
                  <c:v>7.5499999999999998E-2</c:v>
                </c:pt>
                <c:pt idx="4">
                  <c:v>5.5199999999999999E-2</c:v>
                </c:pt>
                <c:pt idx="5">
                  <c:v>2.6100000000000002E-2</c:v>
                </c:pt>
                <c:pt idx="6">
                  <c:v>2.4299999999999999E-2</c:v>
                </c:pt>
                <c:pt idx="7">
                  <c:v>1.04E-2</c:v>
                </c:pt>
                <c:pt idx="8">
                  <c:v>9.98E-2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>
        <c:manualLayout>
          <c:xMode val="edge"/>
          <c:yMode val="edge"/>
          <c:x val="8.6455320108647683E-3"/>
          <c:y val="0.72766177074566374"/>
          <c:w val="0.99135446798913518"/>
          <c:h val="0.2723382292543362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429780784444198"/>
          <c:y val="3.816570098549002E-2"/>
          <c:w val="0.82675351683835685"/>
          <c:h val="0.77544174783778019"/>
        </c:manualLayout>
      </c:layout>
      <c:lineChart>
        <c:grouping val="standard"/>
        <c:varyColors val="0"/>
        <c:ser>
          <c:idx val="1"/>
          <c:order val="0"/>
          <c:tx>
            <c:strRef>
              <c:f>'G21'!$B$26</c:f>
              <c:strCache>
                <c:ptCount val="1"/>
                <c:pt idx="0">
                  <c:v>Artatutako pertsonak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1"/>
              <c:layout>
                <c:manualLayout>
                  <c:x val="-1.8779342723004695E-2"/>
                  <c:y val="-5.450733752620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3474178403755826E-2"/>
                  <c:y val="-2.51572327044024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3474178403755867E-2"/>
                  <c:y val="-4.19287211740041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9.3896713615023476E-3"/>
                  <c:y val="-2.5157232704402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3474178403755869E-3"/>
                  <c:y val="-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3.990023893017098E-2"/>
                </c:manualLayout>
              </c:layout>
              <c:spPr/>
              <c:txPr>
                <a:bodyPr/>
                <a:lstStyle/>
                <a:p>
                  <a:pPr>
                    <a:defRPr sz="1000"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'G21'!$A$27:$A$35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'G21'!$B$27:$B$35</c:f>
              <c:numCache>
                <c:formatCode>#,##0_ ;\-#,##0\ </c:formatCode>
                <c:ptCount val="9"/>
                <c:pt idx="0">
                  <c:v>86679</c:v>
                </c:pt>
                <c:pt idx="1">
                  <c:v>76275</c:v>
                </c:pt>
                <c:pt idx="2">
                  <c:v>75838</c:v>
                </c:pt>
                <c:pt idx="3">
                  <c:v>70229</c:v>
                </c:pt>
                <c:pt idx="4">
                  <c:v>76655</c:v>
                </c:pt>
                <c:pt idx="5">
                  <c:v>75449</c:v>
                </c:pt>
                <c:pt idx="6">
                  <c:v>71759</c:v>
                </c:pt>
                <c:pt idx="7">
                  <c:v>70153</c:v>
                </c:pt>
                <c:pt idx="8">
                  <c:v>67654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52544"/>
        <c:axId val="115054080"/>
      </c:lineChart>
      <c:catAx>
        <c:axId val="11505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5054080"/>
        <c:crosses val="autoZero"/>
        <c:auto val="1"/>
        <c:lblAlgn val="ctr"/>
        <c:lblOffset val="100"/>
        <c:noMultiLvlLbl val="0"/>
      </c:catAx>
      <c:valAx>
        <c:axId val="115054080"/>
        <c:scaling>
          <c:orientation val="minMax"/>
          <c:max val="90000"/>
          <c:min val="5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5052544"/>
        <c:crosses val="autoZero"/>
        <c:crossBetween val="between"/>
        <c:majorUnit val="10000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'G22'!$B$25</c:f>
              <c:strCache>
                <c:ptCount val="1"/>
                <c:pt idx="0">
                  <c:v>Artatutako pertsonak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4.9529470034670627E-3"/>
                  <c:y val="2.4968789013732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4858841010401098E-2"/>
                  <c:y val="-4.9937578027465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858841010401188E-2"/>
                  <c:y val="-4.161464835622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3.74531835205992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1.0554089709762541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'G22'!$A$26:$A$34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'G22'!$B$26:$B$34</c:f>
              <c:numCache>
                <c:formatCode>#,##0_ ;\-#,##0\ </c:formatCode>
                <c:ptCount val="9"/>
                <c:pt idx="0">
                  <c:v>14908</c:v>
                </c:pt>
                <c:pt idx="1">
                  <c:v>15668</c:v>
                </c:pt>
                <c:pt idx="2">
                  <c:v>13556</c:v>
                </c:pt>
                <c:pt idx="3">
                  <c:v>14643</c:v>
                </c:pt>
                <c:pt idx="4">
                  <c:v>15229</c:v>
                </c:pt>
                <c:pt idx="5">
                  <c:v>16659</c:v>
                </c:pt>
                <c:pt idx="6">
                  <c:v>16114</c:v>
                </c:pt>
                <c:pt idx="7">
                  <c:v>15926</c:v>
                </c:pt>
                <c:pt idx="8">
                  <c:v>17460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136768"/>
        <c:axId val="115138560"/>
      </c:lineChart>
      <c:catAx>
        <c:axId val="11513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5138560"/>
        <c:crosses val="autoZero"/>
        <c:auto val="1"/>
        <c:lblAlgn val="ctr"/>
        <c:lblOffset val="100"/>
        <c:noMultiLvlLbl val="0"/>
      </c:catAx>
      <c:valAx>
        <c:axId val="115138560"/>
        <c:scaling>
          <c:orientation val="minMax"/>
          <c:max val="18000"/>
          <c:min val="1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5136768"/>
        <c:crosses val="autoZero"/>
        <c:crossBetween val="between"/>
        <c:majorUnit val="2000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'G24'!$B$26</c:f>
              <c:strCache>
                <c:ptCount val="1"/>
                <c:pt idx="0">
                  <c:v>Jasotako deiak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'G24'!$A$27:$A$35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'G24'!$B$27:$B$35</c:f>
              <c:numCache>
                <c:formatCode>#,##0_ ;\-#,##0\ </c:formatCode>
                <c:ptCount val="9"/>
                <c:pt idx="0">
                  <c:v>211853</c:v>
                </c:pt>
                <c:pt idx="1">
                  <c:v>207792</c:v>
                </c:pt>
                <c:pt idx="2">
                  <c:v>196404</c:v>
                </c:pt>
                <c:pt idx="3">
                  <c:v>219248</c:v>
                </c:pt>
                <c:pt idx="4">
                  <c:v>236699</c:v>
                </c:pt>
                <c:pt idx="5">
                  <c:v>211105</c:v>
                </c:pt>
                <c:pt idx="6">
                  <c:v>186996</c:v>
                </c:pt>
                <c:pt idx="7">
                  <c:v>154893</c:v>
                </c:pt>
                <c:pt idx="8">
                  <c:v>156929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15225344"/>
        <c:axId val="115226880"/>
      </c:barChart>
      <c:catAx>
        <c:axId val="11522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5226880"/>
        <c:crosses val="autoZero"/>
        <c:auto val="1"/>
        <c:lblAlgn val="ctr"/>
        <c:lblOffset val="100"/>
        <c:noMultiLvlLbl val="0"/>
      </c:catAx>
      <c:valAx>
        <c:axId val="11522688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none"/>
        <c:minorTickMark val="none"/>
        <c:tickLblPos val="nextTo"/>
        <c:crossAx val="1152253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'G25'!$B$30</c:f>
              <c:strCache>
                <c:ptCount val="1"/>
                <c:pt idx="0">
                  <c:v>Egunero artatutako deiak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0451332245785775E-2"/>
                  <c:y val="-4.4382808127062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7003806416530716E-3"/>
                  <c:y val="-2.95885387513752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3050570962479609E-2"/>
                  <c:y val="-7.39713468784382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4.4382808127062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0875475802066341E-2"/>
                  <c:y val="-2.58899714074533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2.2191404063531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'G25'!$A$31:$A$39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'G25'!$B$31:$B$39</c:f>
              <c:numCache>
                <c:formatCode>#,##0_ ;\-#,##0\ </c:formatCode>
                <c:ptCount val="9"/>
                <c:pt idx="0">
                  <c:v>835</c:v>
                </c:pt>
                <c:pt idx="1">
                  <c:v>831</c:v>
                </c:pt>
                <c:pt idx="2">
                  <c:v>790</c:v>
                </c:pt>
                <c:pt idx="3">
                  <c:v>874</c:v>
                </c:pt>
                <c:pt idx="4">
                  <c:v>936</c:v>
                </c:pt>
                <c:pt idx="5">
                  <c:v>845</c:v>
                </c:pt>
                <c:pt idx="6">
                  <c:v>729</c:v>
                </c:pt>
                <c:pt idx="7">
                  <c:v>728</c:v>
                </c:pt>
                <c:pt idx="8">
                  <c:v>721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244032"/>
        <c:axId val="113185536"/>
      </c:lineChart>
      <c:catAx>
        <c:axId val="11524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185536"/>
        <c:crosses val="autoZero"/>
        <c:auto val="1"/>
        <c:lblAlgn val="ctr"/>
        <c:lblOffset val="100"/>
        <c:noMultiLvlLbl val="0"/>
      </c:catAx>
      <c:valAx>
        <c:axId val="113185536"/>
        <c:scaling>
          <c:orientation val="minMax"/>
          <c:max val="1000"/>
          <c:min val="5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5244032"/>
        <c:crosses val="autoZero"/>
        <c:crossBetween val="between"/>
        <c:majorUnit val="100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'G27'!$B$30</c:f>
              <c:strCache>
                <c:ptCount val="1"/>
                <c:pt idx="0">
                  <c:v>Aurrez aurreko arreta</c:v>
                </c:pt>
              </c:strCache>
            </c:strRef>
          </c:tx>
          <c:invertIfNegative val="0"/>
          <c:dLbls>
            <c:dLbl>
              <c:idx val="3"/>
              <c:layout>
                <c:manualLayout>
                  <c:x val="-6.99912414503563E-3"/>
                  <c:y val="-9.60384274703175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649636085302628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124318387355131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5.4744541279539418E-3"/>
                  <c:y val="5.39932652187526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-1.799775507291753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'G27'!$A$31:$A$42</c:f>
              <c:strCache>
                <c:ptCount val="12"/>
                <c:pt idx="0">
                  <c:v>Urtarrila</c:v>
                </c:pt>
                <c:pt idx="1">
                  <c:v>Otsaila</c:v>
                </c:pt>
                <c:pt idx="2">
                  <c:v>Martxoa</c:v>
                </c:pt>
                <c:pt idx="3">
                  <c:v>Apirila</c:v>
                </c:pt>
                <c:pt idx="4">
                  <c:v>Maiatza</c:v>
                </c:pt>
                <c:pt idx="5">
                  <c:v>Ekaina</c:v>
                </c:pt>
                <c:pt idx="6">
                  <c:v>Uztaila</c:v>
                </c:pt>
                <c:pt idx="7">
                  <c:v>Abuztua</c:v>
                </c:pt>
                <c:pt idx="8">
                  <c:v>Iraila</c:v>
                </c:pt>
                <c:pt idx="9">
                  <c:v>Urria</c:v>
                </c:pt>
                <c:pt idx="10">
                  <c:v>Azaroa</c:v>
                </c:pt>
                <c:pt idx="11">
                  <c:v>Abendua</c:v>
                </c:pt>
              </c:strCache>
            </c:strRef>
          </c:cat>
          <c:val>
            <c:numRef>
              <c:f>'G27'!$B$31:$B$42</c:f>
              <c:numCache>
                <c:formatCode>#,##0</c:formatCode>
                <c:ptCount val="12"/>
                <c:pt idx="0">
                  <c:v>15626</c:v>
                </c:pt>
                <c:pt idx="1">
                  <c:v>15152</c:v>
                </c:pt>
                <c:pt idx="2">
                  <c:v>15104</c:v>
                </c:pt>
                <c:pt idx="3">
                  <c:v>16089</c:v>
                </c:pt>
                <c:pt idx="4">
                  <c:v>20494</c:v>
                </c:pt>
                <c:pt idx="5">
                  <c:v>16693</c:v>
                </c:pt>
                <c:pt idx="6">
                  <c:v>9877</c:v>
                </c:pt>
                <c:pt idx="7">
                  <c:v>11818</c:v>
                </c:pt>
                <c:pt idx="8">
                  <c:v>11759</c:v>
                </c:pt>
                <c:pt idx="9">
                  <c:v>13891</c:v>
                </c:pt>
                <c:pt idx="10">
                  <c:v>11582</c:v>
                </c:pt>
                <c:pt idx="11">
                  <c:v>8958</c:v>
                </c:pt>
              </c:numCache>
            </c:numRef>
          </c:val>
        </c:ser>
        <c:ser>
          <c:idx val="1"/>
          <c:order val="1"/>
          <c:tx>
            <c:strRef>
              <c:f>'G27'!$C$30</c:f>
              <c:strCache>
                <c:ptCount val="1"/>
                <c:pt idx="0">
                  <c:v>Telefono bidezko arreta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8098171762219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04986862175535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368646005128457E-7"/>
                  <c:y val="-4.28112280432712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7.0741154877048936E-3"/>
                  <c:y val="2.0287410304087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984784178626409E-2"/>
                  <c:y val="-9.06410608664907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0723607886547604E-2"/>
                  <c:y val="-5.39932652187526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'G27'!$A$31:$A$42</c:f>
              <c:strCache>
                <c:ptCount val="12"/>
                <c:pt idx="0">
                  <c:v>Urtarrila</c:v>
                </c:pt>
                <c:pt idx="1">
                  <c:v>Otsaila</c:v>
                </c:pt>
                <c:pt idx="2">
                  <c:v>Martxoa</c:v>
                </c:pt>
                <c:pt idx="3">
                  <c:v>Apirila</c:v>
                </c:pt>
                <c:pt idx="4">
                  <c:v>Maiatza</c:v>
                </c:pt>
                <c:pt idx="5">
                  <c:v>Ekaina</c:v>
                </c:pt>
                <c:pt idx="6">
                  <c:v>Uztaila</c:v>
                </c:pt>
                <c:pt idx="7">
                  <c:v>Abuztua</c:v>
                </c:pt>
                <c:pt idx="8">
                  <c:v>Iraila</c:v>
                </c:pt>
                <c:pt idx="9">
                  <c:v>Urria</c:v>
                </c:pt>
                <c:pt idx="10">
                  <c:v>Azaroa</c:v>
                </c:pt>
                <c:pt idx="11">
                  <c:v>Abendua</c:v>
                </c:pt>
              </c:strCache>
            </c:strRef>
          </c:cat>
          <c:val>
            <c:numRef>
              <c:f>'G27'!$C$31:$C$42</c:f>
              <c:numCache>
                <c:formatCode>#,##0</c:formatCode>
                <c:ptCount val="12"/>
                <c:pt idx="0">
                  <c:v>13819</c:v>
                </c:pt>
                <c:pt idx="1">
                  <c:v>10887</c:v>
                </c:pt>
                <c:pt idx="2">
                  <c:v>11729</c:v>
                </c:pt>
                <c:pt idx="3">
                  <c:v>17559</c:v>
                </c:pt>
                <c:pt idx="4">
                  <c:v>21165</c:v>
                </c:pt>
                <c:pt idx="5">
                  <c:v>19789</c:v>
                </c:pt>
                <c:pt idx="6">
                  <c:v>10794</c:v>
                </c:pt>
                <c:pt idx="7">
                  <c:v>9782</c:v>
                </c:pt>
                <c:pt idx="8">
                  <c:v>8718</c:v>
                </c:pt>
                <c:pt idx="9">
                  <c:v>11057</c:v>
                </c:pt>
                <c:pt idx="10">
                  <c:v>11742</c:v>
                </c:pt>
                <c:pt idx="11">
                  <c:v>9488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overlap val="-5"/>
        <c:axId val="116611328"/>
        <c:axId val="116617216"/>
      </c:barChart>
      <c:catAx>
        <c:axId val="116611328"/>
        <c:scaling>
          <c:orientation val="minMax"/>
        </c:scaling>
        <c:delete val="0"/>
        <c:axPos val="b"/>
        <c:majorTickMark val="out"/>
        <c:minorTickMark val="none"/>
        <c:tickLblPos val="nextTo"/>
        <c:crossAx val="116617216"/>
        <c:crosses val="autoZero"/>
        <c:auto val="1"/>
        <c:lblAlgn val="ctr"/>
        <c:lblOffset val="100"/>
        <c:noMultiLvlLbl val="0"/>
      </c:catAx>
      <c:valAx>
        <c:axId val="1166172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arreta kop.</a:t>
                </a:r>
              </a:p>
            </c:rich>
          </c:tx>
          <c:layout>
            <c:manualLayout>
              <c:xMode val="edge"/>
              <c:yMode val="edge"/>
              <c:x val="1.224848665505506E-2"/>
              <c:y val="0.369470518386707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166113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'G28'!$B$28</c:f>
              <c:strCache>
                <c:ptCount val="1"/>
                <c:pt idx="0">
                  <c:v>Jasotako mezuak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423487278563197E-2"/>
                  <c:y val="-3.59820146591294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4.7523724659042088E-3"/>
                  <c:y val="1.79158159905403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335540782897804E-2"/>
                  <c:y val="-4.1764924565676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4538063541906683E-2"/>
                  <c:y val="2.6490280900533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8.6989884330961772E-17"/>
                  <c:y val="1.19940048863764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2845271445814597E-2"/>
                  <c:y val="-2.73576274072150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2845271445814597E-2"/>
                  <c:y val="-4.36888568168616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6.2305285761312537E-3"/>
                  <c:y val="-3.3379698893505325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'G28'!$A$29:$A$37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'G28'!$B$29:$B$37</c:f>
              <c:numCache>
                <c:formatCode>#,##0_ ;\-#,##0\ </c:formatCode>
                <c:ptCount val="9"/>
                <c:pt idx="0">
                  <c:v>6737</c:v>
                </c:pt>
                <c:pt idx="1">
                  <c:v>6545</c:v>
                </c:pt>
                <c:pt idx="2">
                  <c:v>9210</c:v>
                </c:pt>
                <c:pt idx="3">
                  <c:v>10572</c:v>
                </c:pt>
                <c:pt idx="4">
                  <c:v>13995</c:v>
                </c:pt>
                <c:pt idx="5">
                  <c:v>13941</c:v>
                </c:pt>
                <c:pt idx="6">
                  <c:v>15192</c:v>
                </c:pt>
                <c:pt idx="7">
                  <c:v>15653</c:v>
                </c:pt>
                <c:pt idx="8">
                  <c:v>16637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556352"/>
        <c:axId val="117557888"/>
      </c:lineChart>
      <c:catAx>
        <c:axId val="1175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557888"/>
        <c:crosses val="autoZero"/>
        <c:auto val="1"/>
        <c:lblAlgn val="ctr"/>
        <c:lblOffset val="100"/>
        <c:noMultiLvlLbl val="0"/>
      </c:catAx>
      <c:valAx>
        <c:axId val="117557888"/>
        <c:scaling>
          <c:orientation val="minMax"/>
          <c:max val="1800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7556352"/>
        <c:crosses val="autoZero"/>
        <c:crossBetween val="between"/>
        <c:majorUnit val="2000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'G29'!$B$28</c:f>
              <c:strCache>
                <c:ptCount val="1"/>
                <c:pt idx="0">
                  <c:v>Arreta-kop.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2.033624131730315E-17"/>
                  <c:y val="1.8805832591959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2185246810870773E-3"/>
                  <c:y val="-3.7611665183918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1.8805832591959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-2.2566999110350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6622296173044926E-2"/>
                  <c:y val="3.3850498665526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'G29'!$A$29:$A$37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'G29'!$B$29:$B$37</c:f>
              <c:numCache>
                <c:formatCode>#,##0_ ;\-#,##0\ </c:formatCode>
                <c:ptCount val="9"/>
                <c:pt idx="0">
                  <c:v>2411</c:v>
                </c:pt>
                <c:pt idx="1">
                  <c:v>2595</c:v>
                </c:pt>
                <c:pt idx="2">
                  <c:v>3272</c:v>
                </c:pt>
                <c:pt idx="3">
                  <c:v>4109</c:v>
                </c:pt>
                <c:pt idx="4">
                  <c:v>5322</c:v>
                </c:pt>
                <c:pt idx="5">
                  <c:v>5110</c:v>
                </c:pt>
                <c:pt idx="6">
                  <c:v>4552</c:v>
                </c:pt>
                <c:pt idx="7">
                  <c:v>3836</c:v>
                </c:pt>
                <c:pt idx="8">
                  <c:v>3998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844800"/>
        <c:axId val="118867072"/>
      </c:lineChart>
      <c:catAx>
        <c:axId val="11884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867072"/>
        <c:crosses val="autoZero"/>
        <c:auto val="1"/>
        <c:lblAlgn val="ctr"/>
        <c:lblOffset val="100"/>
        <c:noMultiLvlLbl val="0"/>
      </c:catAx>
      <c:valAx>
        <c:axId val="1188670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88448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2017.urtea</a:t>
            </a:r>
          </a:p>
        </c:rich>
      </c:tx>
      <c:layout>
        <c:manualLayout>
          <c:xMode val="edge"/>
          <c:yMode val="edge"/>
          <c:x val="2.41792046951614E-2"/>
          <c:y val="2.8704697150753678E-2"/>
        </c:manualLayout>
      </c:layout>
      <c:overlay val="1"/>
    </c:title>
    <c:autoTitleDeleted val="0"/>
    <c:plotArea>
      <c:layout/>
      <c:pieChart>
        <c:varyColors val="1"/>
        <c:ser>
          <c:idx val="0"/>
          <c:order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'G30'!$A$35:$A$42</c:f>
              <c:strCache>
                <c:ptCount val="8"/>
                <c:pt idx="0">
                  <c:v>Diru-bilketa Zerbitzua</c:v>
                </c:pt>
                <c:pt idx="1">
                  <c:v>Errentaren eta Ondarearen gaineko Zergak Kudeatzeko Zerbitzua</c:v>
                </c:pt>
                <c:pt idx="2">
                  <c:v>Zerga Kudeaketa Zerbitzua</c:v>
                </c:pt>
                <c:pt idx="3">
                  <c:v>Zergadunari Laguntza eta Argibideak Emateko Zerbitzua</c:v>
                </c:pt>
                <c:pt idx="4">
                  <c:v>Lur Ondasunen eta Ondare Zergen Zerbitzua</c:v>
                </c:pt>
                <c:pt idx="5">
                  <c:v>Nafarroako Zerga Ogasuneko beste unitate batzuk</c:v>
                </c:pt>
                <c:pt idx="6">
                  <c:v>Ogasuneko eta Finantza Politikako Departamentuko beste unitate batzuk</c:v>
                </c:pt>
                <c:pt idx="7">
                  <c:v>Beste departamentu batzuk</c:v>
                </c:pt>
              </c:strCache>
            </c:strRef>
          </c:cat>
          <c:val>
            <c:numRef>
              <c:f>'G30'!$B$35:$B$42</c:f>
              <c:numCache>
                <c:formatCode>#,##0</c:formatCode>
                <c:ptCount val="8"/>
                <c:pt idx="0">
                  <c:v>5951</c:v>
                </c:pt>
                <c:pt idx="1">
                  <c:v>6340</c:v>
                </c:pt>
                <c:pt idx="2">
                  <c:v>2910</c:v>
                </c:pt>
                <c:pt idx="3">
                  <c:v>2842</c:v>
                </c:pt>
                <c:pt idx="4">
                  <c:v>1158</c:v>
                </c:pt>
                <c:pt idx="5">
                  <c:v>425</c:v>
                </c:pt>
                <c:pt idx="6">
                  <c:v>895</c:v>
                </c:pt>
                <c:pt idx="7">
                  <c:v>5572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3.5494809684516682E-2"/>
          <c:y val="0.77608263831646507"/>
          <c:w val="0.92714557903998251"/>
          <c:h val="0.2064310248920987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'G31'!$B$30</c:f>
              <c:strCache>
                <c:ptCount val="1"/>
                <c:pt idx="0">
                  <c:v>Jasotako dokumentuak</c:v>
                </c:pt>
              </c:strCache>
            </c:strRef>
          </c:tx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'G31'!$A$31:$A$39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'G31'!$B$31:$B$39</c:f>
              <c:numCache>
                <c:formatCode>#,##0_ ;\-#,##0\ </c:formatCode>
                <c:ptCount val="9"/>
                <c:pt idx="0">
                  <c:v>59133</c:v>
                </c:pt>
                <c:pt idx="1">
                  <c:v>56345</c:v>
                </c:pt>
                <c:pt idx="2">
                  <c:v>43200</c:v>
                </c:pt>
                <c:pt idx="3">
                  <c:v>39992</c:v>
                </c:pt>
                <c:pt idx="4">
                  <c:v>37727</c:v>
                </c:pt>
                <c:pt idx="5">
                  <c:v>40584</c:v>
                </c:pt>
                <c:pt idx="6">
                  <c:v>30677</c:v>
                </c:pt>
                <c:pt idx="7">
                  <c:v>32020</c:v>
                </c:pt>
                <c:pt idx="8">
                  <c:v>26093</c:v>
                </c:pt>
              </c:numCache>
            </c:numRef>
          </c:val>
        </c:ser>
        <c:ser>
          <c:idx val="2"/>
          <c:order val="1"/>
          <c:tx>
            <c:strRef>
              <c:f>'G31'!$C$30</c:f>
              <c:strCache>
                <c:ptCount val="1"/>
                <c:pt idx="0">
                  <c:v>Beste sail batzuetarako dokumentuak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9.21128382268278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6.04229511425726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6.042295114257226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6.04229511425726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6.04229511425726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6.042295114257189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9.21128382268278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6.908462867012089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3816925734024179E-2"/>
                  <c:y val="0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'G31'!$A$31:$A$39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'G31'!$C$31:$C$39</c:f>
              <c:numCache>
                <c:formatCode>_-* #,##0\ _P_t_s_-;\-* #,##0\ _P_t_s_-;_-* "-"??\ _P_t_s_-;_-@_-</c:formatCode>
                <c:ptCount val="9"/>
                <c:pt idx="0">
                  <c:v>17397</c:v>
                </c:pt>
                <c:pt idx="1">
                  <c:v>17374</c:v>
                </c:pt>
                <c:pt idx="2">
                  <c:v>10183</c:v>
                </c:pt>
                <c:pt idx="3">
                  <c:v>7664</c:v>
                </c:pt>
                <c:pt idx="4">
                  <c:v>6255</c:v>
                </c:pt>
                <c:pt idx="5">
                  <c:v>7428</c:v>
                </c:pt>
                <c:pt idx="6">
                  <c:v>6538</c:v>
                </c:pt>
                <c:pt idx="7">
                  <c:v>7062</c:v>
                </c:pt>
                <c:pt idx="8">
                  <c:v>5572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3"/>
        <c:axId val="116575232"/>
        <c:axId val="118874880"/>
      </c:barChart>
      <c:catAx>
        <c:axId val="11657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874880"/>
        <c:crosses val="autoZero"/>
        <c:auto val="1"/>
        <c:lblAlgn val="ctr"/>
        <c:lblOffset val="100"/>
        <c:noMultiLvlLbl val="0"/>
      </c:catAx>
      <c:valAx>
        <c:axId val="1188748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65752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'G34'!$B$31</c:f>
              <c:strCache>
                <c:ptCount val="1"/>
                <c:pt idx="0">
                  <c:v>BEZ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0268456375838924E-2"/>
                  <c:y val="4.3336944745395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6.7114093959731542E-3"/>
                  <c:y val="-4.3336944745395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4.406032875783765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'G34'!$B$32:$B$40</c:f>
              <c:numCache>
                <c:formatCode>#,##0</c:formatCode>
                <c:ptCount val="9"/>
                <c:pt idx="0">
                  <c:v>139298</c:v>
                </c:pt>
                <c:pt idx="1">
                  <c:v>155555</c:v>
                </c:pt>
                <c:pt idx="2">
                  <c:v>158799</c:v>
                </c:pt>
                <c:pt idx="3">
                  <c:v>160883</c:v>
                </c:pt>
                <c:pt idx="4">
                  <c:v>166124</c:v>
                </c:pt>
                <c:pt idx="5">
                  <c:v>165166</c:v>
                </c:pt>
                <c:pt idx="6">
                  <c:v>169888</c:v>
                </c:pt>
                <c:pt idx="7">
                  <c:v>175821</c:v>
                </c:pt>
                <c:pt idx="8">
                  <c:v>179378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'G34'!$C$31</c:f>
              <c:strCache>
                <c:ptCount val="1"/>
                <c:pt idx="0">
                  <c:v>Zatikapenak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9217002237136466E-2"/>
                  <c:y val="3.9725599993431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9413706076490001E-3"/>
                  <c:y val="1.3557024233180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3.050330452465683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'G34'!$C$32:$C$40</c:f>
              <c:numCache>
                <c:formatCode>#,##0</c:formatCode>
                <c:ptCount val="9"/>
                <c:pt idx="0">
                  <c:v>48019</c:v>
                </c:pt>
                <c:pt idx="1">
                  <c:v>49976</c:v>
                </c:pt>
                <c:pt idx="2">
                  <c:v>52600</c:v>
                </c:pt>
                <c:pt idx="3">
                  <c:v>54438</c:v>
                </c:pt>
                <c:pt idx="4">
                  <c:v>58345</c:v>
                </c:pt>
                <c:pt idx="5">
                  <c:v>63305</c:v>
                </c:pt>
                <c:pt idx="6">
                  <c:v>67411</c:v>
                </c:pt>
                <c:pt idx="7">
                  <c:v>70118</c:v>
                </c:pt>
                <c:pt idx="8">
                  <c:v>71775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'G34'!$D$31</c:f>
              <c:strCache>
                <c:ptCount val="1"/>
                <c:pt idx="0">
                  <c:v>Erkidego barneko eragiketak laburtzekoak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4742729306487698E-2"/>
                  <c:y val="2.54155274386322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2371364653243847E-3"/>
                  <c:y val="-2.1668472372697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3.7281816641247245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'G34'!$D$32:$D$40</c:f>
              <c:numCache>
                <c:formatCode>#,##0</c:formatCode>
                <c:ptCount val="9"/>
                <c:pt idx="0">
                  <c:v>11313</c:v>
                </c:pt>
                <c:pt idx="1">
                  <c:v>16241</c:v>
                </c:pt>
                <c:pt idx="2">
                  <c:v>20904</c:v>
                </c:pt>
                <c:pt idx="3">
                  <c:v>21534</c:v>
                </c:pt>
                <c:pt idx="4">
                  <c:v>23760</c:v>
                </c:pt>
                <c:pt idx="5">
                  <c:v>23561</c:v>
                </c:pt>
                <c:pt idx="6">
                  <c:v>25186</c:v>
                </c:pt>
                <c:pt idx="7">
                  <c:v>25707</c:v>
                </c:pt>
                <c:pt idx="8">
                  <c:v>27402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'G34'!$E$31</c:f>
              <c:strCache>
                <c:ptCount val="1"/>
                <c:pt idx="0">
                  <c:v>Informaziokoak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0268456375838924E-2"/>
                  <c:y val="2.1668472372697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5530964861192001E-2"/>
                  <c:y val="-3.90591745426839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4.067107269954244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'G34'!$E$32:$E$40</c:f>
              <c:numCache>
                <c:formatCode>#,##0</c:formatCode>
                <c:ptCount val="9"/>
                <c:pt idx="0">
                  <c:v>74083</c:v>
                </c:pt>
                <c:pt idx="1">
                  <c:v>93924</c:v>
                </c:pt>
                <c:pt idx="2">
                  <c:v>99132</c:v>
                </c:pt>
                <c:pt idx="3">
                  <c:v>99711</c:v>
                </c:pt>
                <c:pt idx="4">
                  <c:v>100895</c:v>
                </c:pt>
                <c:pt idx="5">
                  <c:v>101111</c:v>
                </c:pt>
                <c:pt idx="6">
                  <c:v>104491</c:v>
                </c:pt>
                <c:pt idx="7">
                  <c:v>109620</c:v>
                </c:pt>
                <c:pt idx="8">
                  <c:v>117016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'G34'!$F$31</c:f>
              <c:strCache>
                <c:ptCount val="1"/>
                <c:pt idx="0">
                  <c:v>Sozietateak 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6979865771812082E-2"/>
                  <c:y val="-1.8057140667635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2.52798844348140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9413706076490001E-3"/>
                  <c:y val="2.3724792408066429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'G34'!$F$32:$F$40</c:f>
              <c:numCache>
                <c:formatCode>#,##0</c:formatCode>
                <c:ptCount val="9"/>
                <c:pt idx="0">
                  <c:v>17454</c:v>
                </c:pt>
                <c:pt idx="1">
                  <c:v>17852</c:v>
                </c:pt>
                <c:pt idx="2">
                  <c:v>18416</c:v>
                </c:pt>
                <c:pt idx="3">
                  <c:v>18042</c:v>
                </c:pt>
                <c:pt idx="4">
                  <c:v>19090</c:v>
                </c:pt>
                <c:pt idx="5">
                  <c:v>18005</c:v>
                </c:pt>
                <c:pt idx="6">
                  <c:v>18631</c:v>
                </c:pt>
                <c:pt idx="7">
                  <c:v>18652</c:v>
                </c:pt>
                <c:pt idx="8">
                  <c:v>18540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776192"/>
        <c:axId val="118777728"/>
      </c:lineChart>
      <c:catAx>
        <c:axId val="11877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777728"/>
        <c:crosses val="autoZero"/>
        <c:auto val="1"/>
        <c:lblAlgn val="ctr"/>
        <c:lblOffset val="100"/>
        <c:noMultiLvlLbl val="0"/>
      </c:catAx>
      <c:valAx>
        <c:axId val="11877772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sz="1000" b="0" i="0" u="none" strike="noStrike" baseline="0">
                    <a:effectLst/>
                  </a:rPr>
                  <a:t>aitorpenen kop</a:t>
                </a:r>
                <a:endParaRPr lang="es-ES" b="0"/>
              </a:p>
            </c:rich>
          </c:tx>
          <c:layout>
            <c:manualLayout>
              <c:xMode val="edge"/>
              <c:yMode val="edge"/>
              <c:x val="1.1648220151275141E-2"/>
              <c:y val="0.4076837279276824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187761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2017.urtea</a:t>
            </a:r>
          </a:p>
        </c:rich>
      </c:tx>
      <c:layout>
        <c:manualLayout>
          <c:xMode val="edge"/>
          <c:yMode val="edge"/>
          <c:x val="1.8115051357234995E-2"/>
          <c:y val="3.1578947368421054E-2"/>
        </c:manualLayout>
      </c:layout>
      <c:overlay val="1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7"/>
            <c:bubble3D val="0"/>
            <c:spPr>
              <a:solidFill>
                <a:srgbClr val="FFCCFF"/>
              </a:solidFill>
            </c:spPr>
          </c:dPt>
          <c:dLbls>
            <c:numFmt formatCode="%\ 0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'G36'!$A$27:$A$34</c:f>
              <c:strCache>
                <c:ptCount val="8"/>
                <c:pt idx="0">
                  <c:v>Ziurtagiriak ematea</c:v>
                </c:pt>
                <c:pt idx="1">
                  <c:v>PFEZren aitorpenen kopiak eskuratzea</c:v>
                </c:pt>
                <c:pt idx="2">
                  <c:v>Errenta-kanpainareko hitzordua eskatzea</c:v>
                </c:pt>
                <c:pt idx="3">
                  <c:v>Beste aitorpen batzuen kopiak inprimatzea</c:v>
                </c:pt>
                <c:pt idx="4">
                  <c:v>Datu fiskalak eskuratzea</c:v>
                </c:pt>
                <c:pt idx="5">
                  <c:v>PINa etxera bidaltzea</c:v>
                </c:pt>
                <c:pt idx="6">
                  <c:v>Partzela-zedulak eskuratzea</c:v>
                </c:pt>
                <c:pt idx="7">
                  <c:v> IFZren txartela inprimatzea</c:v>
                </c:pt>
              </c:strCache>
            </c:strRef>
          </c:cat>
          <c:val>
            <c:numRef>
              <c:f>'G36'!$B$27:$B$34</c:f>
              <c:numCache>
                <c:formatCode>_-* #,##0\ _P_t_s_-;\-* #,##0\ _P_t_s_-;_-* "-"??\ _P_t_s_-;_-@_-</c:formatCode>
                <c:ptCount val="8"/>
                <c:pt idx="0">
                  <c:v>2143</c:v>
                </c:pt>
                <c:pt idx="1">
                  <c:v>1199</c:v>
                </c:pt>
                <c:pt idx="2">
                  <c:v>851</c:v>
                </c:pt>
                <c:pt idx="3">
                  <c:v>602</c:v>
                </c:pt>
                <c:pt idx="4">
                  <c:v>590</c:v>
                </c:pt>
                <c:pt idx="5">
                  <c:v>401</c:v>
                </c:pt>
                <c:pt idx="6">
                  <c:v>222</c:v>
                </c:pt>
                <c:pt idx="7">
                  <c:v>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>
        <c:manualLayout>
          <c:xMode val="edge"/>
          <c:yMode val="edge"/>
          <c:x val="0.1544356279571909"/>
          <c:y val="0.73041525072523827"/>
          <c:w val="0.72545965548963609"/>
          <c:h val="0.2485321176958143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2017.urtea</a:t>
            </a:r>
          </a:p>
        </c:rich>
      </c:tx>
      <c:layout>
        <c:manualLayout>
          <c:xMode val="edge"/>
          <c:yMode val="edge"/>
          <c:x val="0.46066659757531347"/>
          <c:y val="1.637196775581199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322068193165625"/>
          <c:y val="9.5336562739633798E-2"/>
          <c:w val="0.86439837054392643"/>
          <c:h val="0.758552378102380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'G43'!$A$30</c:f>
              <c:strCache>
                <c:ptCount val="1"/>
                <c:pt idx="0">
                  <c:v>Web bidezko salaketak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2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'G43'!$B$29:$D$29</c:f>
              <c:strCache>
                <c:ptCount val="3"/>
                <c:pt idx="0">
                  <c:v>Izapidetuak</c:v>
                </c:pt>
                <c:pt idx="1">
                  <c:v>Azterketa-fasean</c:v>
                </c:pt>
                <c:pt idx="2">
                  <c:v>Guztira aurkeztutakoak</c:v>
                </c:pt>
              </c:strCache>
            </c:strRef>
          </c:cat>
          <c:val>
            <c:numRef>
              <c:f>'G43'!$B$30:$D$30</c:f>
              <c:numCache>
                <c:formatCode>General</c:formatCode>
                <c:ptCount val="3"/>
                <c:pt idx="0">
                  <c:v>307</c:v>
                </c:pt>
                <c:pt idx="1">
                  <c:v>373</c:v>
                </c:pt>
                <c:pt idx="2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'G43'!$A$31</c:f>
              <c:strCache>
                <c:ptCount val="1"/>
                <c:pt idx="0">
                  <c:v>Beste bide batzuen bidezko salaketak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2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'G43'!$B$29:$D$29</c:f>
              <c:strCache>
                <c:ptCount val="3"/>
                <c:pt idx="0">
                  <c:v>Izapidetuak</c:v>
                </c:pt>
                <c:pt idx="1">
                  <c:v>Azterketa-fasean</c:v>
                </c:pt>
                <c:pt idx="2">
                  <c:v>Guztira aurkeztutakoak</c:v>
                </c:pt>
              </c:strCache>
            </c:strRef>
          </c:cat>
          <c:val>
            <c:numRef>
              <c:f>'G43'!$B$31:$D$31</c:f>
              <c:numCache>
                <c:formatCode>General</c:formatCode>
                <c:ptCount val="3"/>
                <c:pt idx="0">
                  <c:v>33</c:v>
                </c:pt>
                <c:pt idx="1">
                  <c:v>53</c:v>
                </c:pt>
                <c:pt idx="2">
                  <c:v>86</c:v>
                </c:pt>
              </c:numCache>
            </c:numRef>
          </c:val>
        </c:ser>
        <c:ser>
          <c:idx val="2"/>
          <c:order val="2"/>
          <c:tx>
            <c:strRef>
              <c:f>'G43'!$A$32</c:f>
              <c:strCache>
                <c:ptCount val="1"/>
                <c:pt idx="0">
                  <c:v>Salaketak guztira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2"/>
              <c:layout>
                <c:manualLayout>
                  <c:x val="0"/>
                  <c:y val="1.062699256110520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'G43'!$B$29:$D$29</c:f>
              <c:strCache>
                <c:ptCount val="3"/>
                <c:pt idx="0">
                  <c:v>Izapidetuak</c:v>
                </c:pt>
                <c:pt idx="1">
                  <c:v>Azterketa-fasean</c:v>
                </c:pt>
                <c:pt idx="2">
                  <c:v>Guztira aurkeztutakoak</c:v>
                </c:pt>
              </c:strCache>
            </c:strRef>
          </c:cat>
          <c:val>
            <c:numRef>
              <c:f>'G43'!$B$32:$D$32</c:f>
              <c:numCache>
                <c:formatCode>General</c:formatCode>
                <c:ptCount val="3"/>
                <c:pt idx="0">
                  <c:v>340</c:v>
                </c:pt>
                <c:pt idx="1">
                  <c:v>426</c:v>
                </c:pt>
                <c:pt idx="2">
                  <c:v>766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051456"/>
        <c:axId val="130061440"/>
      </c:barChart>
      <c:catAx>
        <c:axId val="130051456"/>
        <c:scaling>
          <c:orientation val="minMax"/>
        </c:scaling>
        <c:delete val="0"/>
        <c:axPos val="b"/>
        <c:majorTickMark val="out"/>
        <c:minorTickMark val="none"/>
        <c:tickLblPos val="nextTo"/>
        <c:crossAx val="130061440"/>
        <c:crosses val="autoZero"/>
        <c:auto val="1"/>
        <c:lblAlgn val="ctr"/>
        <c:lblOffset val="100"/>
        <c:noMultiLvlLbl val="0"/>
      </c:catAx>
      <c:valAx>
        <c:axId val="13006144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kopurua</a:t>
                </a:r>
              </a:p>
            </c:rich>
          </c:tx>
          <c:layout>
            <c:manualLayout>
              <c:xMode val="edge"/>
              <c:yMode val="edge"/>
              <c:x val="1.675041876046901E-2"/>
              <c:y val="0.3649183729823357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300514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2017.urtea</a:t>
            </a:r>
          </a:p>
        </c:rich>
      </c:tx>
      <c:layout>
        <c:manualLayout>
          <c:xMode val="edge"/>
          <c:yMode val="edge"/>
          <c:x val="2.1629960102767281E-2"/>
          <c:y val="2.7280477408354646E-2"/>
        </c:manualLayout>
      </c:layout>
      <c:overlay val="1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2"/>
              <c:layout>
                <c:manualLayout>
                  <c:x val="1.8121413470250754E-2"/>
                  <c:y val="1.02301790281329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8256317326084768E-2"/>
                  <c:y val="2.046035805626598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%\ 0.0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'G44'!$A$29:$A$33</c:f>
              <c:strCache>
                <c:ptCount val="5"/>
                <c:pt idx="0">
                  <c:v>Artxibatuak</c:v>
                </c:pt>
                <c:pt idx="1">
                  <c:v>Ikuskapen-planaren azterketa eta balorazioa</c:v>
                </c:pt>
                <c:pt idx="2">
                  <c:v>Beste atal batzuetara bidalitakoak</c:v>
                </c:pt>
                <c:pt idx="3">
                  <c:v>Beste erakunde batzuetara bidalitakoak</c:v>
                </c:pt>
                <c:pt idx="4">
                  <c:v>Azterketa-fasean</c:v>
                </c:pt>
              </c:strCache>
            </c:strRef>
          </c:cat>
          <c:val>
            <c:numRef>
              <c:f>'G44'!$B$29:$B$33</c:f>
              <c:numCache>
                <c:formatCode>General</c:formatCode>
                <c:ptCount val="5"/>
                <c:pt idx="0">
                  <c:v>296</c:v>
                </c:pt>
                <c:pt idx="1">
                  <c:v>33</c:v>
                </c:pt>
                <c:pt idx="2">
                  <c:v>9</c:v>
                </c:pt>
                <c:pt idx="3">
                  <c:v>2</c:v>
                </c:pt>
                <c:pt idx="4">
                  <c:v>426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'G48'!$B$25</c:f>
              <c:strCache>
                <c:ptCount val="1"/>
                <c:pt idx="0">
                  <c:v>Bidalitako proposamenak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layout>
                <c:manualLayout>
                  <c:x val="-9.6844445867857454E-3"/>
                  <c:y val="-1.098901098901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4.046966528951387E-3"/>
                  <c:y val="8.67295434224568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8105752469493769E-3"/>
                  <c:y val="-7.3260073260073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5.810575246949448E-3"/>
                  <c:y val="2.8908886389201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5.81057524694944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2.8345236624620065E-3"/>
                  <c:y val="3.6630036630036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1.1621150493898896E-2"/>
                  <c:y val="-1.8315018315018316E-2"/>
                </c:manualLayout>
              </c:layout>
              <c:spPr/>
              <c:txPr>
                <a:bodyPr/>
                <a:lstStyle/>
                <a:p>
                  <a:pPr>
                    <a:defRPr sz="900"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'G48'!$A$26:$A$41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'G48'!$B$26:$B$41</c:f>
              <c:numCache>
                <c:formatCode>#,##0_ ;\-#,##0\ </c:formatCode>
                <c:ptCount val="16"/>
                <c:pt idx="0">
                  <c:v>3055</c:v>
                </c:pt>
                <c:pt idx="1">
                  <c:v>49712</c:v>
                </c:pt>
                <c:pt idx="2">
                  <c:v>70724</c:v>
                </c:pt>
                <c:pt idx="3">
                  <c:v>93169</c:v>
                </c:pt>
                <c:pt idx="4">
                  <c:v>137147</c:v>
                </c:pt>
                <c:pt idx="5">
                  <c:v>156423</c:v>
                </c:pt>
                <c:pt idx="6">
                  <c:v>165411</c:v>
                </c:pt>
                <c:pt idx="7">
                  <c:v>169670</c:v>
                </c:pt>
                <c:pt idx="8">
                  <c:v>183206</c:v>
                </c:pt>
                <c:pt idx="9">
                  <c:v>189134</c:v>
                </c:pt>
                <c:pt idx="10">
                  <c:v>195165</c:v>
                </c:pt>
                <c:pt idx="11">
                  <c:v>189526</c:v>
                </c:pt>
                <c:pt idx="12">
                  <c:v>181374</c:v>
                </c:pt>
                <c:pt idx="13">
                  <c:v>178257</c:v>
                </c:pt>
                <c:pt idx="14">
                  <c:v>179060</c:v>
                </c:pt>
                <c:pt idx="15">
                  <c:v>179414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117155712"/>
        <c:axId val="117157248"/>
      </c:barChart>
      <c:catAx>
        <c:axId val="11715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1620000"/>
          <a:lstStyle/>
          <a:p>
            <a:pPr>
              <a:defRPr/>
            </a:pPr>
            <a:endParaRPr lang="es-ES"/>
          </a:p>
        </c:txPr>
        <c:crossAx val="117157248"/>
        <c:crosses val="autoZero"/>
        <c:auto val="1"/>
        <c:lblAlgn val="ctr"/>
        <c:lblOffset val="100"/>
        <c:noMultiLvlLbl val="0"/>
      </c:catAx>
      <c:valAx>
        <c:axId val="1171572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7155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921898651557446"/>
          <c:y val="0.89544427068038868"/>
          <c:w val="0.24625338499354243"/>
          <c:h val="8.7209675546844584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'G49'!$B$25</c:f>
              <c:strCache>
                <c:ptCount val="1"/>
                <c:pt idx="0">
                  <c:v>Onartutako proposamenak</c:v>
                </c:pt>
              </c:strCache>
            </c:strRef>
          </c:tx>
          <c:invertIfNegative val="0"/>
          <c:dLbls>
            <c:dLbl>
              <c:idx val="5"/>
              <c:numFmt formatCode="%\ 0.0" sourceLinked="0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%\ 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'G49'!$A$26:$A$31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'G49'!$B$26:$B$31</c:f>
              <c:numCache>
                <c:formatCode>%0.00</c:formatCode>
                <c:ptCount val="6"/>
                <c:pt idx="0">
                  <c:v>0.9012</c:v>
                </c:pt>
                <c:pt idx="1">
                  <c:v>0.89119999999999999</c:v>
                </c:pt>
                <c:pt idx="2">
                  <c:v>0.90310000000000001</c:v>
                </c:pt>
                <c:pt idx="3">
                  <c:v>0.92159999999999997</c:v>
                </c:pt>
                <c:pt idx="4">
                  <c:v>0.92279999999999995</c:v>
                </c:pt>
                <c:pt idx="5">
                  <c:v>0.93089999999999995</c:v>
                </c:pt>
              </c:numCache>
            </c:numRef>
          </c:val>
        </c:ser>
        <c:ser>
          <c:idx val="1"/>
          <c:order val="1"/>
          <c:tx>
            <c:strRef>
              <c:f>'G49'!$C$25</c:f>
              <c:strCache>
                <c:ptCount val="1"/>
                <c:pt idx="0">
                  <c:v>Baliogabetutako proposamenak</c:v>
                </c:pt>
              </c:strCache>
            </c:strRef>
          </c:tx>
          <c:invertIfNegative val="0"/>
          <c:dLbls>
            <c:dLbl>
              <c:idx val="5"/>
              <c:numFmt formatCode="%\ 0.0" sourceLinked="0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%\ 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'G49'!$A$26:$A$31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'G49'!$C$26:$C$31</c:f>
              <c:numCache>
                <c:formatCode>%0.00</c:formatCode>
                <c:ptCount val="6"/>
                <c:pt idx="0">
                  <c:v>9.8799999999999999E-2</c:v>
                </c:pt>
                <c:pt idx="1">
                  <c:v>0.10879999999999999</c:v>
                </c:pt>
                <c:pt idx="2">
                  <c:v>9.7299999999999998E-2</c:v>
                </c:pt>
                <c:pt idx="3">
                  <c:v>7.6200000000000004E-2</c:v>
                </c:pt>
                <c:pt idx="4">
                  <c:v>7.7100000000000002E-2</c:v>
                </c:pt>
                <c:pt idx="5">
                  <c:v>6.9099999999999995E-2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box"/>
        <c:axId val="126925056"/>
        <c:axId val="126930944"/>
        <c:axId val="0"/>
      </c:bar3DChart>
      <c:catAx>
        <c:axId val="12692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6930944"/>
        <c:crosses val="autoZero"/>
        <c:auto val="1"/>
        <c:lblAlgn val="ctr"/>
        <c:lblOffset val="100"/>
        <c:noMultiLvlLbl val="0"/>
      </c:catAx>
      <c:valAx>
        <c:axId val="126930944"/>
        <c:scaling>
          <c:orientation val="minMax"/>
          <c:max val="1"/>
          <c:min val="0"/>
        </c:scaling>
        <c:delete val="1"/>
        <c:axPos val="l"/>
        <c:numFmt formatCode="%0.00" sourceLinked="1"/>
        <c:majorTickMark val="none"/>
        <c:minorTickMark val="none"/>
        <c:tickLblPos val="nextTo"/>
        <c:crossAx val="12692505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'G50'!$B$29</c:f>
              <c:strCache>
                <c:ptCount val="1"/>
                <c:pt idx="0">
                  <c:v>Entitate laguntzaileak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Lbls>
            <c:dLbl>
              <c:idx val="7"/>
              <c:layout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'G50'!$A$30:$A$38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'G50'!$B$30:$B$38</c:f>
              <c:numCache>
                <c:formatCode>#,##0_ ;\-#,##0\ </c:formatCode>
                <c:ptCount val="9"/>
                <c:pt idx="0">
                  <c:v>130077</c:v>
                </c:pt>
                <c:pt idx="1">
                  <c:v>126722</c:v>
                </c:pt>
                <c:pt idx="2">
                  <c:v>118944</c:v>
                </c:pt>
                <c:pt idx="3">
                  <c:v>114561</c:v>
                </c:pt>
                <c:pt idx="4">
                  <c:v>109332</c:v>
                </c:pt>
                <c:pt idx="5">
                  <c:v>106945</c:v>
                </c:pt>
                <c:pt idx="6">
                  <c:v>96432</c:v>
                </c:pt>
                <c:pt idx="7">
                  <c:v>96513</c:v>
                </c:pt>
                <c:pt idx="8">
                  <c:v>100458</c:v>
                </c:pt>
              </c:numCache>
            </c:numRef>
          </c:val>
        </c:ser>
        <c:ser>
          <c:idx val="2"/>
          <c:order val="1"/>
          <c:tx>
            <c:strRef>
              <c:f>'G50'!$C$29</c:f>
              <c:strCache>
                <c:ptCount val="1"/>
                <c:pt idx="0">
                  <c:v>Eskuzkoak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layout>
                <c:manualLayout>
                  <c:x val="0"/>
                  <c:y val="1.1695906432748537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2.0456172650097169E-3"/>
                  <c:y val="1.55945419103313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'G50'!$A$30:$A$38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'G50'!$C$30:$C$38</c:f>
              <c:numCache>
                <c:formatCode>#,##0_ ;\-#,##0\ </c:formatCode>
                <c:ptCount val="9"/>
                <c:pt idx="0">
                  <c:v>5880</c:v>
                </c:pt>
                <c:pt idx="1">
                  <c:v>5687</c:v>
                </c:pt>
                <c:pt idx="2">
                  <c:v>5162</c:v>
                </c:pt>
                <c:pt idx="3">
                  <c:v>3580</c:v>
                </c:pt>
                <c:pt idx="4">
                  <c:v>3012</c:v>
                </c:pt>
                <c:pt idx="5">
                  <c:v>2347</c:v>
                </c:pt>
                <c:pt idx="6">
                  <c:v>1819</c:v>
                </c:pt>
                <c:pt idx="7">
                  <c:v>2276</c:v>
                </c:pt>
                <c:pt idx="8">
                  <c:v>1082</c:v>
                </c:pt>
              </c:numCache>
            </c:numRef>
          </c:val>
        </c:ser>
        <c:ser>
          <c:idx val="3"/>
          <c:order val="2"/>
          <c:tx>
            <c:strRef>
              <c:f>'G50'!$D$29</c:f>
              <c:strCache>
                <c:ptCount val="1"/>
                <c:pt idx="0">
                  <c:v>Internet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Lbls>
            <c:dLbl>
              <c:idx val="7"/>
              <c:layout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'G50'!$A$30:$A$38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'G50'!$D$30:$D$38</c:f>
              <c:numCache>
                <c:formatCode>#,##0_ ;\-#,##0\ </c:formatCode>
                <c:ptCount val="9"/>
                <c:pt idx="0">
                  <c:v>40173</c:v>
                </c:pt>
                <c:pt idx="1">
                  <c:v>42319</c:v>
                </c:pt>
                <c:pt idx="2">
                  <c:v>46264</c:v>
                </c:pt>
                <c:pt idx="3">
                  <c:v>47321</c:v>
                </c:pt>
                <c:pt idx="4">
                  <c:v>51592</c:v>
                </c:pt>
                <c:pt idx="5">
                  <c:v>53742</c:v>
                </c:pt>
                <c:pt idx="6">
                  <c:v>53598</c:v>
                </c:pt>
                <c:pt idx="7">
                  <c:v>57092</c:v>
                </c:pt>
                <c:pt idx="8">
                  <c:v>59112</c:v>
                </c:pt>
              </c:numCache>
            </c:numRef>
          </c:val>
        </c:ser>
        <c:ser>
          <c:idx val="4"/>
          <c:order val="3"/>
          <c:tx>
            <c:strRef>
              <c:f>'G50'!$E$29</c:f>
              <c:strCache>
                <c:ptCount val="1"/>
                <c:pt idx="0">
                  <c:v>Proposamenak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dLbls>
            <c:dLbl>
              <c:idx val="7"/>
              <c:layout/>
              <c:numFmt formatCode="#,##0" sourceLinked="0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'G50'!$A$30:$A$38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'G50'!$E$30:$E$38</c:f>
              <c:numCache>
                <c:formatCode>#,##0_ ;\-#,##0\ </c:formatCode>
                <c:ptCount val="9"/>
                <c:pt idx="0">
                  <c:v>169670</c:v>
                </c:pt>
                <c:pt idx="1">
                  <c:v>183242</c:v>
                </c:pt>
                <c:pt idx="2">
                  <c:v>188235</c:v>
                </c:pt>
                <c:pt idx="3">
                  <c:v>195282</c:v>
                </c:pt>
                <c:pt idx="4">
                  <c:v>189526</c:v>
                </c:pt>
                <c:pt idx="5">
                  <c:v>181366</c:v>
                </c:pt>
                <c:pt idx="6">
                  <c:v>178257</c:v>
                </c:pt>
                <c:pt idx="7">
                  <c:v>179060</c:v>
                </c:pt>
                <c:pt idx="8">
                  <c:v>179414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6"/>
        <c:overlap val="100"/>
        <c:axId val="135296896"/>
        <c:axId val="135298432"/>
      </c:barChart>
      <c:catAx>
        <c:axId val="13529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5298432"/>
        <c:crosses val="autoZero"/>
        <c:auto val="1"/>
        <c:lblAlgn val="ctr"/>
        <c:lblOffset val="100"/>
        <c:noMultiLvlLbl val="0"/>
      </c:catAx>
      <c:valAx>
        <c:axId val="1352984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número</a:t>
                </a:r>
              </a:p>
            </c:rich>
          </c:tx>
          <c:layout>
            <c:manualLayout>
              <c:xMode val="edge"/>
              <c:yMode val="edge"/>
              <c:x val="1.1990407673860911E-2"/>
              <c:y val="0.35637083500155703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352968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'G53'!$B$30</c:f>
              <c:strCache>
                <c:ptCount val="1"/>
                <c:pt idx="0">
                  <c:v>Aplikazioetarako sarrera kop.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'G53'!$A$32:$A$40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'G53'!$B$32:$B$40</c:f>
              <c:numCache>
                <c:formatCode>#,##0_ ;\-#,##0\ </c:formatCode>
                <c:ptCount val="9"/>
                <c:pt idx="0">
                  <c:v>272948</c:v>
                </c:pt>
                <c:pt idx="1">
                  <c:v>308104</c:v>
                </c:pt>
                <c:pt idx="2">
                  <c:v>351953</c:v>
                </c:pt>
                <c:pt idx="3">
                  <c:v>382167</c:v>
                </c:pt>
                <c:pt idx="4">
                  <c:v>487117</c:v>
                </c:pt>
                <c:pt idx="5">
                  <c:v>418908</c:v>
                </c:pt>
                <c:pt idx="6">
                  <c:v>500668</c:v>
                </c:pt>
                <c:pt idx="7">
                  <c:v>518976</c:v>
                </c:pt>
                <c:pt idx="8">
                  <c:v>503424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35652096"/>
        <c:axId val="135653632"/>
      </c:barChart>
      <c:catAx>
        <c:axId val="1356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5653632"/>
        <c:crosses val="autoZero"/>
        <c:auto val="1"/>
        <c:lblAlgn val="ctr"/>
        <c:lblOffset val="100"/>
        <c:noMultiLvlLbl val="0"/>
      </c:catAx>
      <c:valAx>
        <c:axId val="1356536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356520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'G55'!$B$27</c:f>
              <c:strCache>
                <c:ptCount val="1"/>
                <c:pt idx="0">
                  <c:v>"Itzuli beharreko" aitorpenen kop.</c:v>
                </c:pt>
              </c:strCache>
            </c:strRef>
          </c:tx>
          <c:invertIfNegative val="0"/>
          <c:dLbls>
            <c:dLbl>
              <c:idx val="7"/>
              <c:layout>
                <c:manualLayout>
                  <c:x val="0"/>
                  <c:y val="-1.6122531237404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'G55'!$A$28:$A$36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'G55'!$B$28:$B$36</c:f>
              <c:numCache>
                <c:formatCode>#,##0_ ;\-#,##0\ </c:formatCode>
                <c:ptCount val="9"/>
                <c:pt idx="0">
                  <c:v>259702</c:v>
                </c:pt>
                <c:pt idx="1">
                  <c:v>236808</c:v>
                </c:pt>
                <c:pt idx="2">
                  <c:v>237625</c:v>
                </c:pt>
                <c:pt idx="3">
                  <c:v>230745</c:v>
                </c:pt>
                <c:pt idx="4">
                  <c:v>211586</c:v>
                </c:pt>
                <c:pt idx="5">
                  <c:v>222131</c:v>
                </c:pt>
                <c:pt idx="6">
                  <c:v>198331</c:v>
                </c:pt>
                <c:pt idx="7">
                  <c:v>216509</c:v>
                </c:pt>
                <c:pt idx="8">
                  <c:v>210528</c:v>
                </c:pt>
              </c:numCache>
            </c:numRef>
          </c:val>
        </c:ser>
        <c:ser>
          <c:idx val="2"/>
          <c:order val="1"/>
          <c:tx>
            <c:strRef>
              <c:f>'G55'!$C$27</c:f>
              <c:strCache>
                <c:ptCount val="1"/>
                <c:pt idx="0">
                  <c:v>"Ordaindu beharreko" aitorpenen kop.</c:v>
                </c:pt>
              </c:strCache>
            </c:strRef>
          </c:tx>
          <c:invertIfNegative val="0"/>
          <c:dLbls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'G55'!$A$28:$A$36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'G55'!$C$28:$C$36</c:f>
              <c:numCache>
                <c:formatCode>#,##0_ ;\-#,##0\ </c:formatCode>
                <c:ptCount val="9"/>
                <c:pt idx="0">
                  <c:v>72208</c:v>
                </c:pt>
                <c:pt idx="1">
                  <c:v>82185</c:v>
                </c:pt>
                <c:pt idx="2">
                  <c:v>83528</c:v>
                </c:pt>
                <c:pt idx="3">
                  <c:v>99745</c:v>
                </c:pt>
                <c:pt idx="4">
                  <c:v>91870</c:v>
                </c:pt>
                <c:pt idx="5">
                  <c:v>89308</c:v>
                </c:pt>
                <c:pt idx="6">
                  <c:v>94958</c:v>
                </c:pt>
                <c:pt idx="7">
                  <c:v>100568</c:v>
                </c:pt>
                <c:pt idx="8">
                  <c:v>111261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overlap val="100"/>
        <c:axId val="132211840"/>
        <c:axId val="132213376"/>
      </c:barChart>
      <c:catAx>
        <c:axId val="13221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2213376"/>
        <c:crosses val="autoZero"/>
        <c:auto val="1"/>
        <c:lblAlgn val="ctr"/>
        <c:lblOffset val="100"/>
        <c:noMultiLvlLbl val="0"/>
      </c:catAx>
      <c:valAx>
        <c:axId val="1322133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322118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'G56'!$B$31</c:f>
              <c:strCache>
                <c:ptCount val="1"/>
                <c:pt idx="0">
                  <c:v>Ordaindu beharreko zenbatekoar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'G56'!$B$32:$B$40</c:f>
              <c:numCache>
                <c:formatCode>#,##0_ ;\-#,##0\ </c:formatCode>
                <c:ptCount val="9"/>
                <c:pt idx="0">
                  <c:v>111037.303</c:v>
                </c:pt>
                <c:pt idx="1">
                  <c:v>96576.254000000001</c:v>
                </c:pt>
                <c:pt idx="2">
                  <c:v>90014.588000000003</c:v>
                </c:pt>
                <c:pt idx="3">
                  <c:v>126538.98699999999</c:v>
                </c:pt>
                <c:pt idx="4">
                  <c:v>89274.188999999998</c:v>
                </c:pt>
                <c:pt idx="5">
                  <c:v>90756.111000000004</c:v>
                </c:pt>
                <c:pt idx="6">
                  <c:v>109397.39200000001</c:v>
                </c:pt>
                <c:pt idx="7">
                  <c:v>124091.908</c:v>
                </c:pt>
                <c:pt idx="8">
                  <c:v>155476</c:v>
                </c:pt>
              </c:numCache>
            </c:numRef>
          </c:val>
        </c:ser>
        <c:ser>
          <c:idx val="2"/>
          <c:order val="1"/>
          <c:tx>
            <c:strRef>
              <c:f>'G56'!$C$31</c:f>
              <c:strCache>
                <c:ptCount val="1"/>
                <c:pt idx="0">
                  <c:v>Itzuli beharreko zenbatekoa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'G56'!$C$32:$C$40</c:f>
              <c:numCache>
                <c:formatCode>#,##0_ ;\-#,##0\ </c:formatCode>
                <c:ptCount val="9"/>
                <c:pt idx="0">
                  <c:v>-285706.97100000002</c:v>
                </c:pt>
                <c:pt idx="1">
                  <c:v>-242527.91</c:v>
                </c:pt>
                <c:pt idx="2">
                  <c:v>-224438.011</c:v>
                </c:pt>
                <c:pt idx="3">
                  <c:v>-219516.481</c:v>
                </c:pt>
                <c:pt idx="4">
                  <c:v>-217318.717</c:v>
                </c:pt>
                <c:pt idx="5">
                  <c:v>-189377.902</c:v>
                </c:pt>
                <c:pt idx="6">
                  <c:v>-185305.11</c:v>
                </c:pt>
                <c:pt idx="7">
                  <c:v>-193818.82199999999</c:v>
                </c:pt>
                <c:pt idx="8">
                  <c:v>-177028</c:v>
                </c:pt>
              </c:numCache>
            </c:numRef>
          </c:val>
        </c:ser>
        <c:ser>
          <c:idx val="3"/>
          <c:order val="2"/>
          <c:tx>
            <c:strRef>
              <c:f>'G56'!$D$31</c:f>
              <c:strCache>
                <c:ptCount val="1"/>
                <c:pt idx="0">
                  <c:v>Kanpainaren saldoa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'G56'!$D$32:$D$40</c:f>
              <c:numCache>
                <c:formatCode>#,##0_ ;\-#,##0\ </c:formatCode>
                <c:ptCount val="9"/>
                <c:pt idx="0">
                  <c:v>-174669.66800000001</c:v>
                </c:pt>
                <c:pt idx="1">
                  <c:v>-145951.65600000002</c:v>
                </c:pt>
                <c:pt idx="2">
                  <c:v>-134423.42300000001</c:v>
                </c:pt>
                <c:pt idx="3">
                  <c:v>-92977.494000000006</c:v>
                </c:pt>
                <c:pt idx="4">
                  <c:v>-128044.52800000001</c:v>
                </c:pt>
                <c:pt idx="5">
                  <c:v>-98621.790999999997</c:v>
                </c:pt>
                <c:pt idx="6">
                  <c:v>-75907.717999999979</c:v>
                </c:pt>
                <c:pt idx="7">
                  <c:v>-69726.91399999999</c:v>
                </c:pt>
                <c:pt idx="8">
                  <c:v>-21552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45921920"/>
        <c:axId val="145923456"/>
      </c:barChart>
      <c:catAx>
        <c:axId val="14592192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low"/>
        <c:crossAx val="145923456"/>
        <c:crosses val="autoZero"/>
        <c:auto val="1"/>
        <c:lblAlgn val="ctr"/>
        <c:lblOffset val="100"/>
        <c:noMultiLvlLbl val="0"/>
      </c:catAx>
      <c:valAx>
        <c:axId val="145923456"/>
        <c:scaling>
          <c:orientation val="minMax"/>
          <c:min val="-3000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mila </a:t>
                </a:r>
                <a:r>
                  <a:rPr lang="es-ES" b="0" baseline="0"/>
                  <a:t> euro</a:t>
                </a:r>
                <a:endParaRPr lang="es-ES" b="0"/>
              </a:p>
            </c:rich>
          </c:tx>
          <c:layout>
            <c:manualLayout>
              <c:xMode val="edge"/>
              <c:yMode val="edge"/>
              <c:x val="1.4456836018174308E-2"/>
              <c:y val="0.33469606752230407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45921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973874388718899"/>
          <c:y val="8.5645784554424842E-2"/>
          <c:w val="0.63548200416754153"/>
          <c:h val="0.767658374822152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'G60'!$B$26</c:f>
              <c:strCache>
                <c:ptCount val="1"/>
                <c:pt idx="0">
                  <c:v>Partzela kop.</c:v>
                </c:pt>
              </c:strCache>
            </c:strRef>
          </c:tx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'G60'!$A$27:$A$35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'G60'!$B$27:$B$35</c:f>
              <c:numCache>
                <c:formatCode>#,##0_ ;\-#,##0\ </c:formatCode>
                <c:ptCount val="9"/>
                <c:pt idx="0">
                  <c:v>688282</c:v>
                </c:pt>
                <c:pt idx="1">
                  <c:v>674358</c:v>
                </c:pt>
                <c:pt idx="2">
                  <c:v>664963</c:v>
                </c:pt>
                <c:pt idx="3">
                  <c:v>659476</c:v>
                </c:pt>
                <c:pt idx="4">
                  <c:v>655509</c:v>
                </c:pt>
                <c:pt idx="5">
                  <c:v>648587</c:v>
                </c:pt>
                <c:pt idx="6">
                  <c:v>649060</c:v>
                </c:pt>
                <c:pt idx="7">
                  <c:v>649298</c:v>
                </c:pt>
                <c:pt idx="8">
                  <c:v>643134</c:v>
                </c:pt>
              </c:numCache>
            </c:numRef>
          </c:val>
        </c:ser>
        <c:ser>
          <c:idx val="2"/>
          <c:order val="1"/>
          <c:tx>
            <c:strRef>
              <c:f>'G60'!$C$26</c:f>
              <c:strCache>
                <c:ptCount val="1"/>
                <c:pt idx="0">
                  <c:v>Unitate kop.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8"/>
              <c:layout>
                <c:manualLayout>
                  <c:x val="-2.09823525948426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'G60'!$A$27:$A$35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'G60'!$C$27:$C$35</c:f>
              <c:numCache>
                <c:formatCode>#,##0_ ;\-#,##0\ </c:formatCode>
                <c:ptCount val="9"/>
                <c:pt idx="0">
                  <c:v>1002438</c:v>
                </c:pt>
                <c:pt idx="1">
                  <c:v>1049029</c:v>
                </c:pt>
                <c:pt idx="2">
                  <c:v>1068556</c:v>
                </c:pt>
                <c:pt idx="3">
                  <c:v>1084868</c:v>
                </c:pt>
                <c:pt idx="4">
                  <c:v>1098151</c:v>
                </c:pt>
                <c:pt idx="5">
                  <c:v>1112891</c:v>
                </c:pt>
                <c:pt idx="6">
                  <c:v>1121255</c:v>
                </c:pt>
                <c:pt idx="7">
                  <c:v>1128546</c:v>
                </c:pt>
                <c:pt idx="8">
                  <c:v>1135222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26825216"/>
        <c:axId val="126826752"/>
      </c:barChart>
      <c:lineChart>
        <c:grouping val="standard"/>
        <c:varyColors val="0"/>
        <c:ser>
          <c:idx val="3"/>
          <c:order val="2"/>
          <c:tx>
            <c:strRef>
              <c:f>'G60'!$D$26</c:f>
              <c:strCache>
                <c:ptCount val="1"/>
                <c:pt idx="0">
                  <c:v>Katastro-balioa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dLbls>
            <c:dLbl>
              <c:idx val="8"/>
              <c:layout>
                <c:manualLayout>
                  <c:x val="-3.6242245391091825E-2"/>
                  <c:y val="3.36006149610045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'G60'!$A$27:$A$35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'G60'!$D$27:$D$35</c:f>
              <c:numCache>
                <c:formatCode>#,##0_ ;\-#,##0\ </c:formatCode>
                <c:ptCount val="9"/>
                <c:pt idx="0">
                  <c:v>37627</c:v>
                </c:pt>
                <c:pt idx="1">
                  <c:v>39212</c:v>
                </c:pt>
                <c:pt idx="2">
                  <c:v>39778</c:v>
                </c:pt>
                <c:pt idx="3">
                  <c:v>42967</c:v>
                </c:pt>
                <c:pt idx="4">
                  <c:v>43542</c:v>
                </c:pt>
                <c:pt idx="5">
                  <c:v>42460</c:v>
                </c:pt>
                <c:pt idx="6">
                  <c:v>42474</c:v>
                </c:pt>
                <c:pt idx="7">
                  <c:v>44405</c:v>
                </c:pt>
                <c:pt idx="8">
                  <c:v>44145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7104"/>
        <c:axId val="146125184"/>
      </c:lineChart>
      <c:catAx>
        <c:axId val="12682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6826752"/>
        <c:crosses val="autoZero"/>
        <c:auto val="1"/>
        <c:lblAlgn val="ctr"/>
        <c:lblOffset val="100"/>
        <c:noMultiLvlLbl val="0"/>
      </c:catAx>
      <c:valAx>
        <c:axId val="126826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/>
                  <a:t>kopurua</a:t>
                </a:r>
              </a:p>
            </c:rich>
          </c:tx>
          <c:layout>
            <c:manualLayout>
              <c:xMode val="edge"/>
              <c:yMode val="edge"/>
              <c:x val="0.12799163599654523"/>
              <c:y val="1.4342288934957802E-2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26825216"/>
        <c:crosses val="autoZero"/>
        <c:crossBetween val="between"/>
      </c:valAx>
      <c:valAx>
        <c:axId val="146125184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/>
                  <a:t>Milloi €</a:t>
                </a:r>
              </a:p>
            </c:rich>
          </c:tx>
          <c:layout>
            <c:manualLayout>
              <c:xMode val="edge"/>
              <c:yMode val="edge"/>
              <c:x val="0.84683878085099906"/>
              <c:y val="1.6591048109912035E-2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46127104"/>
        <c:crosses val="max"/>
        <c:crossBetween val="between"/>
      </c:valAx>
      <c:catAx>
        <c:axId val="146127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125184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'G61'!$B$26</c:f>
              <c:strCache>
                <c:ptCount val="1"/>
                <c:pt idx="0">
                  <c:v>Tasatutako higiezin kop.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1092621467698811E-2"/>
                  <c:y val="-1.98117911044745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2185242935397621E-2"/>
                  <c:y val="3.1698865767159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092621467698811E-2"/>
                  <c:y val="2.7736507546264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1.1887074662684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2.7736507546264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2185242935397619E-3"/>
                  <c:y val="-2.3774149325369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3277864403096429E-2"/>
                  <c:y val="3.56612239880542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'G61'!$A$27:$A$35</c:f>
              <c:numCache>
                <c:formatCode>0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'G61'!$B$27:$B$35</c:f>
              <c:numCache>
                <c:formatCode>#,##0</c:formatCode>
                <c:ptCount val="9"/>
                <c:pt idx="0">
                  <c:v>28167</c:v>
                </c:pt>
                <c:pt idx="1">
                  <c:v>25451</c:v>
                </c:pt>
                <c:pt idx="2">
                  <c:v>25698</c:v>
                </c:pt>
                <c:pt idx="3">
                  <c:v>12599</c:v>
                </c:pt>
                <c:pt idx="4">
                  <c:v>13129</c:v>
                </c:pt>
                <c:pt idx="5">
                  <c:v>8681</c:v>
                </c:pt>
                <c:pt idx="6">
                  <c:v>9793.5</c:v>
                </c:pt>
                <c:pt idx="7">
                  <c:v>8546</c:v>
                </c:pt>
                <c:pt idx="8">
                  <c:v>7627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93408"/>
        <c:axId val="146199296"/>
      </c:lineChart>
      <c:catAx>
        <c:axId val="1461934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46199296"/>
        <c:crosses val="autoZero"/>
        <c:auto val="1"/>
        <c:lblAlgn val="ctr"/>
        <c:lblOffset val="100"/>
        <c:noMultiLvlLbl val="0"/>
      </c:catAx>
      <c:valAx>
        <c:axId val="1461992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4619340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'G62'!$B$28</c:f>
              <c:strCache>
                <c:ptCount val="1"/>
                <c:pt idx="0">
                  <c:v>Onartutako txosten kop.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'G62'!$A$29:$A$37</c:f>
              <c:numCache>
                <c:formatCode>0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'G62'!$B$29:$B$37</c:f>
              <c:numCache>
                <c:formatCode>0</c:formatCode>
                <c:ptCount val="9"/>
                <c:pt idx="0">
                  <c:v>3</c:v>
                </c:pt>
                <c:pt idx="1">
                  <c:v>4</c:v>
                </c:pt>
                <c:pt idx="2">
                  <c:v>9</c:v>
                </c:pt>
                <c:pt idx="3">
                  <c:v>7</c:v>
                </c:pt>
                <c:pt idx="4">
                  <c:v>18</c:v>
                </c:pt>
                <c:pt idx="5">
                  <c:v>19</c:v>
                </c:pt>
                <c:pt idx="6">
                  <c:v>27</c:v>
                </c:pt>
                <c:pt idx="7">
                  <c:v>29</c:v>
                </c:pt>
                <c:pt idx="8">
                  <c:v>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4897536"/>
        <c:axId val="144899072"/>
      </c:barChart>
      <c:catAx>
        <c:axId val="14489753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44899072"/>
        <c:crosses val="autoZero"/>
        <c:auto val="1"/>
        <c:lblAlgn val="ctr"/>
        <c:lblOffset val="100"/>
        <c:noMultiLvlLbl val="0"/>
      </c:catAx>
      <c:valAx>
        <c:axId val="144899072"/>
        <c:scaling>
          <c:orientation val="minMax"/>
          <c:max val="4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1"/>
        <c:majorTickMark val="out"/>
        <c:minorTickMark val="none"/>
        <c:tickLblPos val="nextTo"/>
        <c:crossAx val="1448975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'G63'!$B$22</c:f>
              <c:strCache>
                <c:ptCount val="1"/>
                <c:pt idx="0">
                  <c:v>Expediente kopurua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2"/>
              <c:layout>
                <c:manualLayout>
                  <c:x val="-4.6935795052608268E-17"/>
                  <c:y val="-4.4863167339614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-4.0376850605652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7921146953405017E-2"/>
                  <c:y val="3.58905338716913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5601638504864311E-3"/>
                  <c:y val="-1.794526693584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5601444088263672E-3"/>
                  <c:y val="4.39490671774136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'G63'!$A$23:$A$31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'G63'!$B$23:$B$31</c:f>
              <c:numCache>
                <c:formatCode>General</c:formatCode>
                <c:ptCount val="9"/>
                <c:pt idx="0">
                  <c:v>179</c:v>
                </c:pt>
                <c:pt idx="1">
                  <c:v>284</c:v>
                </c:pt>
                <c:pt idx="2">
                  <c:v>123</c:v>
                </c:pt>
                <c:pt idx="3">
                  <c:v>107</c:v>
                </c:pt>
                <c:pt idx="4">
                  <c:v>61</c:v>
                </c:pt>
                <c:pt idx="5">
                  <c:v>89</c:v>
                </c:pt>
                <c:pt idx="6">
                  <c:v>18</c:v>
                </c:pt>
                <c:pt idx="7">
                  <c:v>52</c:v>
                </c:pt>
                <c:pt idx="8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941056"/>
        <c:axId val="144942592"/>
      </c:lineChart>
      <c:catAx>
        <c:axId val="14494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4942592"/>
        <c:crosses val="autoZero"/>
        <c:auto val="1"/>
        <c:lblAlgn val="ctr"/>
        <c:lblOffset val="100"/>
        <c:noMultiLvlLbl val="0"/>
      </c:catAx>
      <c:valAx>
        <c:axId val="1449425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4494105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'G64'!$B$29</c:f>
              <c:strCache>
                <c:ptCount val="1"/>
                <c:pt idx="0">
                  <c:v>Aurrez aurreko arreta kop.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11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'G64'!$A$30:$A$41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'G64'!$B$30:$B$41</c:f>
              <c:numCache>
                <c:formatCode>#,##0_ ;\-#,##0\ </c:formatCode>
                <c:ptCount val="12"/>
                <c:pt idx="0">
                  <c:v>7939</c:v>
                </c:pt>
                <c:pt idx="1">
                  <c:v>6842</c:v>
                </c:pt>
                <c:pt idx="2">
                  <c:v>5287</c:v>
                </c:pt>
                <c:pt idx="3">
                  <c:v>4174</c:v>
                </c:pt>
                <c:pt idx="4">
                  <c:v>3122</c:v>
                </c:pt>
                <c:pt idx="5">
                  <c:v>2716</c:v>
                </c:pt>
                <c:pt idx="6">
                  <c:v>3540</c:v>
                </c:pt>
                <c:pt idx="7">
                  <c:v>3506</c:v>
                </c:pt>
                <c:pt idx="8">
                  <c:v>3316</c:v>
                </c:pt>
                <c:pt idx="9">
                  <c:v>4498</c:v>
                </c:pt>
                <c:pt idx="10">
                  <c:v>3941</c:v>
                </c:pt>
                <c:pt idx="11">
                  <c:v>4239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35665920"/>
        <c:axId val="135671808"/>
      </c:barChart>
      <c:catAx>
        <c:axId val="13566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5671808"/>
        <c:crosses val="autoZero"/>
        <c:auto val="1"/>
        <c:lblAlgn val="ctr"/>
        <c:lblOffset val="100"/>
        <c:noMultiLvlLbl val="0"/>
      </c:catAx>
      <c:valAx>
        <c:axId val="13567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35665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995559630388667E-2"/>
          <c:y val="3.2102064458339276E-2"/>
          <c:w val="0.88207597766032675"/>
          <c:h val="0.77019383539879249"/>
        </c:manualLayout>
      </c:layout>
      <c:lineChart>
        <c:grouping val="standard"/>
        <c:varyColors val="0"/>
        <c:ser>
          <c:idx val="1"/>
          <c:order val="0"/>
          <c:tx>
            <c:strRef>
              <c:f>'G65'!$B$30</c:f>
              <c:strCache>
                <c:ptCount val="1"/>
                <c:pt idx="0">
                  <c:v>Bulegoan emandakoak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6636225266362251E-2"/>
                  <c:y val="-3.49539243724181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7.8064012490241998E-3"/>
                  <c:y val="-2.961500493583415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'G65'!$A$31:$A$48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'G65'!$B$31:$B$48</c:f>
              <c:numCache>
                <c:formatCode>#,##0_ ;\-#,##0\ </c:formatCode>
                <c:ptCount val="18"/>
                <c:pt idx="0">
                  <c:v>80421</c:v>
                </c:pt>
                <c:pt idx="1">
                  <c:v>64042</c:v>
                </c:pt>
                <c:pt idx="2">
                  <c:v>46964</c:v>
                </c:pt>
                <c:pt idx="3">
                  <c:v>32720</c:v>
                </c:pt>
                <c:pt idx="4">
                  <c:v>26096</c:v>
                </c:pt>
                <c:pt idx="5">
                  <c:v>23372</c:v>
                </c:pt>
                <c:pt idx="6">
                  <c:v>19115</c:v>
                </c:pt>
                <c:pt idx="7">
                  <c:v>12845</c:v>
                </c:pt>
                <c:pt idx="8">
                  <c:v>7134</c:v>
                </c:pt>
                <c:pt idx="9">
                  <c:v>6070</c:v>
                </c:pt>
                <c:pt idx="10">
                  <c:v>3978</c:v>
                </c:pt>
                <c:pt idx="11">
                  <c:v>3529</c:v>
                </c:pt>
                <c:pt idx="12">
                  <c:v>2560</c:v>
                </c:pt>
                <c:pt idx="13">
                  <c:v>2858</c:v>
                </c:pt>
                <c:pt idx="14">
                  <c:v>3882</c:v>
                </c:pt>
                <c:pt idx="15">
                  <c:v>3470</c:v>
                </c:pt>
                <c:pt idx="16">
                  <c:v>2312</c:v>
                </c:pt>
                <c:pt idx="17">
                  <c:v>1988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'G65'!$C$30</c:f>
              <c:strCache>
                <c:ptCount val="1"/>
                <c:pt idx="0">
                  <c:v>Internet bidez emandakoak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6636225266362234E-2"/>
                  <c:y val="3.81315538608198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1.1709601873536301E-2"/>
                  <c:y val="-3.6196117143797293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'G65'!$A$31:$A$48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'G65'!$C$31:$C$48</c:f>
              <c:numCache>
                <c:formatCode>#,##0_ ;\-#,##0\ </c:formatCode>
                <c:ptCount val="18"/>
                <c:pt idx="0">
                  <c:v>58273</c:v>
                </c:pt>
                <c:pt idx="1">
                  <c:v>100869</c:v>
                </c:pt>
                <c:pt idx="2">
                  <c:v>178952</c:v>
                </c:pt>
                <c:pt idx="3">
                  <c:v>176407</c:v>
                </c:pt>
                <c:pt idx="4">
                  <c:v>179107</c:v>
                </c:pt>
                <c:pt idx="5">
                  <c:v>201707</c:v>
                </c:pt>
                <c:pt idx="6">
                  <c:v>224257</c:v>
                </c:pt>
                <c:pt idx="7">
                  <c:v>231868</c:v>
                </c:pt>
                <c:pt idx="8">
                  <c:v>328456</c:v>
                </c:pt>
                <c:pt idx="9">
                  <c:v>358211</c:v>
                </c:pt>
                <c:pt idx="10">
                  <c:v>363757</c:v>
                </c:pt>
                <c:pt idx="11">
                  <c:v>344978</c:v>
                </c:pt>
                <c:pt idx="12">
                  <c:v>352242</c:v>
                </c:pt>
                <c:pt idx="13">
                  <c:v>374439</c:v>
                </c:pt>
                <c:pt idx="14">
                  <c:v>405297</c:v>
                </c:pt>
                <c:pt idx="15">
                  <c:v>394167</c:v>
                </c:pt>
                <c:pt idx="16">
                  <c:v>421304</c:v>
                </c:pt>
                <c:pt idx="17">
                  <c:v>445939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960128"/>
        <c:axId val="146166144"/>
      </c:lineChart>
      <c:catAx>
        <c:axId val="14496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166144"/>
        <c:crosses val="autoZero"/>
        <c:auto val="1"/>
        <c:lblAlgn val="ctr"/>
        <c:lblOffset val="100"/>
        <c:noMultiLvlLbl val="0"/>
      </c:catAx>
      <c:valAx>
        <c:axId val="146166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44960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255264324836106"/>
          <c:y val="0.9136770677735826"/>
          <c:w val="0.54997842735411506"/>
          <c:h val="6.725715529600744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'G67'!$B$27</c:f>
              <c:strCache>
                <c:ptCount val="1"/>
                <c:pt idx="0">
                  <c:v>Aitorpen kopurua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0"/>
              <c:layout>
                <c:manualLayout>
                  <c:x val="2.298850574712643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'G67'!$A$28:$A$36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'G67'!$B$28:$B$36</c:f>
              <c:numCache>
                <c:formatCode>#,##0_ ;\-#,##0\ </c:formatCode>
                <c:ptCount val="9"/>
                <c:pt idx="0">
                  <c:v>49726</c:v>
                </c:pt>
                <c:pt idx="1">
                  <c:v>46386</c:v>
                </c:pt>
                <c:pt idx="2">
                  <c:v>41768</c:v>
                </c:pt>
                <c:pt idx="3">
                  <c:v>38759</c:v>
                </c:pt>
                <c:pt idx="4">
                  <c:v>37737</c:v>
                </c:pt>
                <c:pt idx="5">
                  <c:v>38857</c:v>
                </c:pt>
                <c:pt idx="6">
                  <c:v>38984</c:v>
                </c:pt>
                <c:pt idx="7">
                  <c:v>39181</c:v>
                </c:pt>
                <c:pt idx="8">
                  <c:v>42498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7666048"/>
        <c:axId val="147667584"/>
      </c:barChart>
      <c:catAx>
        <c:axId val="14766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7667584"/>
        <c:crosses val="autoZero"/>
        <c:auto val="1"/>
        <c:lblAlgn val="ctr"/>
        <c:lblOffset val="100"/>
        <c:noMultiLvlLbl val="0"/>
      </c:catAx>
      <c:valAx>
        <c:axId val="147667584"/>
        <c:scaling>
          <c:orientation val="minMax"/>
          <c:max val="5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47666048"/>
        <c:crosses val="autoZero"/>
        <c:crossBetween val="between"/>
        <c:majorUnit val="100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http://intranet.gesconhtn.admon-cfnavarra.es/_layouts/images/blank.gif" TargetMode="External"/><Relationship Id="rId1" Type="http://schemas.openxmlformats.org/officeDocument/2006/relationships/image" Target="../media/image1.gif"/><Relationship Id="rId4" Type="http://schemas.openxmlformats.org/officeDocument/2006/relationships/image" Target="http://intranet.gesconhtn.admon-cfnavarra.es/_layouts/images/menudark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346709</xdr:colOff>
      <xdr:row>11</xdr:row>
      <xdr:rowOff>34290</xdr:rowOff>
    </xdr:from>
    <xdr:to>
      <xdr:col>7</xdr:col>
      <xdr:colOff>428624</xdr:colOff>
      <xdr:row>29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1</xdr:row>
      <xdr:rowOff>171449</xdr:rowOff>
    </xdr:from>
    <xdr:to>
      <xdr:col>6</xdr:col>
      <xdr:colOff>723896</xdr:colOff>
      <xdr:row>20</xdr:row>
      <xdr:rowOff>66197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329566</xdr:colOff>
      <xdr:row>2</xdr:row>
      <xdr:rowOff>2</xdr:rowOff>
    </xdr:from>
    <xdr:to>
      <xdr:col>6</xdr:col>
      <xdr:colOff>417006</xdr:colOff>
      <xdr:row>27</xdr:row>
      <xdr:rowOff>138305</xdr:rowOff>
    </xdr:to>
    <xdr:graphicFrame macro="">
      <xdr:nvGraphicFramePr>
        <xdr:cNvPr id="2" name="Gráfico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</xdr:row>
      <xdr:rowOff>38100</xdr:rowOff>
    </xdr:from>
    <xdr:to>
      <xdr:col>6</xdr:col>
      <xdr:colOff>314326</xdr:colOff>
      <xdr:row>22</xdr:row>
      <xdr:rowOff>4763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2</xdr:row>
      <xdr:rowOff>0</xdr:rowOff>
    </xdr:from>
    <xdr:to>
      <xdr:col>8</xdr:col>
      <xdr:colOff>666749</xdr:colOff>
      <xdr:row>32</xdr:row>
      <xdr:rowOff>14288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279557</xdr:colOff>
      <xdr:row>2</xdr:row>
      <xdr:rowOff>19049</xdr:rowOff>
    </xdr:from>
    <xdr:to>
      <xdr:col>5</xdr:col>
      <xdr:colOff>521358</xdr:colOff>
      <xdr:row>20</xdr:row>
      <xdr:rowOff>13621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2</xdr:row>
      <xdr:rowOff>19049</xdr:rowOff>
    </xdr:from>
    <xdr:to>
      <xdr:col>2</xdr:col>
      <xdr:colOff>210370</xdr:colOff>
      <xdr:row>19</xdr:row>
      <xdr:rowOff>81974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2</xdr:row>
      <xdr:rowOff>19051</xdr:rowOff>
    </xdr:from>
    <xdr:to>
      <xdr:col>4</xdr:col>
      <xdr:colOff>161925</xdr:colOff>
      <xdr:row>26</xdr:row>
      <xdr:rowOff>57151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</xdr:row>
      <xdr:rowOff>19049</xdr:rowOff>
    </xdr:from>
    <xdr:to>
      <xdr:col>7</xdr:col>
      <xdr:colOff>361950</xdr:colOff>
      <xdr:row>22</xdr:row>
      <xdr:rowOff>180975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266698</xdr:colOff>
      <xdr:row>2</xdr:row>
      <xdr:rowOff>47622</xdr:rowOff>
    </xdr:from>
    <xdr:to>
      <xdr:col>8</xdr:col>
      <xdr:colOff>107628</xdr:colOff>
      <xdr:row>21</xdr:row>
      <xdr:rowOff>37144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104771</xdr:colOff>
      <xdr:row>2</xdr:row>
      <xdr:rowOff>25397</xdr:rowOff>
    </xdr:from>
    <xdr:to>
      <xdr:col>7</xdr:col>
      <xdr:colOff>625853</xdr:colOff>
      <xdr:row>22</xdr:row>
      <xdr:rowOff>51305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238123</xdr:colOff>
      <xdr:row>2</xdr:row>
      <xdr:rowOff>38100</xdr:rowOff>
    </xdr:from>
    <xdr:to>
      <xdr:col>7</xdr:col>
      <xdr:colOff>460913</xdr:colOff>
      <xdr:row>26</xdr:row>
      <xdr:rowOff>22240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412749</xdr:colOff>
      <xdr:row>2</xdr:row>
      <xdr:rowOff>9525</xdr:rowOff>
    </xdr:from>
    <xdr:to>
      <xdr:col>10</xdr:col>
      <xdr:colOff>181607</xdr:colOff>
      <xdr:row>27</xdr:row>
      <xdr:rowOff>16826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190497</xdr:colOff>
      <xdr:row>1</xdr:row>
      <xdr:rowOff>190499</xdr:rowOff>
    </xdr:from>
    <xdr:to>
      <xdr:col>8</xdr:col>
      <xdr:colOff>439102</xdr:colOff>
      <xdr:row>24</xdr:row>
      <xdr:rowOff>33098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342897</xdr:colOff>
      <xdr:row>2</xdr:row>
      <xdr:rowOff>19050</xdr:rowOff>
    </xdr:from>
    <xdr:to>
      <xdr:col>8</xdr:col>
      <xdr:colOff>238695</xdr:colOff>
      <xdr:row>24</xdr:row>
      <xdr:rowOff>35909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2</xdr:row>
      <xdr:rowOff>95250</xdr:rowOff>
    </xdr:from>
    <xdr:to>
      <xdr:col>4</xdr:col>
      <xdr:colOff>276225</xdr:colOff>
      <xdr:row>29</xdr:row>
      <xdr:rowOff>147638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171446</xdr:colOff>
      <xdr:row>2</xdr:row>
      <xdr:rowOff>28573</xdr:rowOff>
    </xdr:from>
    <xdr:to>
      <xdr:col>8</xdr:col>
      <xdr:colOff>22285</xdr:colOff>
      <xdr:row>25</xdr:row>
      <xdr:rowOff>19191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173354</xdr:colOff>
      <xdr:row>2</xdr:row>
      <xdr:rowOff>38098</xdr:rowOff>
    </xdr:from>
    <xdr:to>
      <xdr:col>8</xdr:col>
      <xdr:colOff>438875</xdr:colOff>
      <xdr:row>26</xdr:row>
      <xdr:rowOff>161332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128587</xdr:colOff>
      <xdr:row>4</xdr:row>
      <xdr:rowOff>104775</xdr:rowOff>
    </xdr:from>
    <xdr:to>
      <xdr:col>4</xdr:col>
      <xdr:colOff>661987</xdr:colOff>
      <xdr:row>5</xdr:row>
      <xdr:rowOff>123825</xdr:rowOff>
    </xdr:to>
    <xdr:sp macro="" textlink="">
      <xdr:nvSpPr>
        <xdr:cNvPr id="3" name="2 CuadroTexto"/>
        <xdr:cNvSpPr txBox="1"/>
      </xdr:nvSpPr>
      <xdr:spPr>
        <a:xfrm>
          <a:off x="3624262" y="1162050"/>
          <a:ext cx="5334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>
              <a:ln>
                <a:noFill/>
              </a:ln>
              <a:solidFill>
                <a:srgbClr val="C00000"/>
              </a:solidFill>
            </a:rPr>
            <a:t>BEZ</a:t>
          </a:r>
        </a:p>
      </xdr:txBody>
    </xdr:sp>
    <xdr:clientData/>
  </xdr:twoCellAnchor>
  <xdr:twoCellAnchor>
    <xdr:from>
      <xdr:col>4</xdr:col>
      <xdr:colOff>42862</xdr:colOff>
      <xdr:row>11</xdr:row>
      <xdr:rowOff>19050</xdr:rowOff>
    </xdr:from>
    <xdr:to>
      <xdr:col>5</xdr:col>
      <xdr:colOff>71437</xdr:colOff>
      <xdr:row>12</xdr:row>
      <xdr:rowOff>57150</xdr:rowOff>
    </xdr:to>
    <xdr:sp macro="" textlink="">
      <xdr:nvSpPr>
        <xdr:cNvPr id="4" name="3 CuadroTexto"/>
        <xdr:cNvSpPr txBox="1"/>
      </xdr:nvSpPr>
      <xdr:spPr>
        <a:xfrm>
          <a:off x="3538537" y="2209800"/>
          <a:ext cx="8763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>
              <a:ln>
                <a:noFill/>
              </a:ln>
              <a:solidFill>
                <a:schemeClr val="accent5"/>
              </a:solidFill>
            </a:rPr>
            <a:t>Informaziokoak</a:t>
          </a:r>
        </a:p>
      </xdr:txBody>
    </xdr:sp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0.50718</cdr:x>
      <cdr:y>0.5694</cdr:y>
    </cdr:from>
    <cdr:to>
      <cdr:x>0.66803</cdr:x>
      <cdr:y>0.62108</cdr:y>
    </cdr:to>
    <cdr:sp macro="" textlink="">
      <cdr:nvSpPr>
        <cdr:cNvPr id="2" name="3 CuadroTexto"/>
        <cdr:cNvSpPr txBox="1"/>
      </cdr:nvSpPr>
      <cdr:spPr>
        <a:xfrm xmlns:a="http://schemas.openxmlformats.org/drawingml/2006/main">
          <a:off x="3317874" y="2133600"/>
          <a:ext cx="1052196" cy="1936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900" b="1">
              <a:ln>
                <a:noFill/>
              </a:ln>
              <a:solidFill>
                <a:schemeClr val="accent3"/>
              </a:solidFill>
            </a:rPr>
            <a:t>Zatikapenak</a:t>
          </a:r>
        </a:p>
      </cdr:txBody>
    </cdr:sp>
  </cdr:relSizeAnchor>
  <cdr:relSizeAnchor xmlns:cdr="http://schemas.openxmlformats.org/drawingml/2006/chartDrawing">
    <cdr:from>
      <cdr:x>0.42487</cdr:x>
      <cdr:y>0.7397</cdr:y>
    </cdr:from>
    <cdr:to>
      <cdr:x>0.76558</cdr:x>
      <cdr:y>0.79817</cdr:y>
    </cdr:to>
    <cdr:sp macro="" textlink="">
      <cdr:nvSpPr>
        <cdr:cNvPr id="3" name="3 CuadroTexto"/>
        <cdr:cNvSpPr txBox="1"/>
      </cdr:nvSpPr>
      <cdr:spPr>
        <a:xfrm xmlns:a="http://schemas.openxmlformats.org/drawingml/2006/main">
          <a:off x="2779395" y="2771774"/>
          <a:ext cx="2228849" cy="219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900" b="1">
              <a:ln>
                <a:noFill/>
              </a:ln>
              <a:solidFill>
                <a:schemeClr val="accent4"/>
              </a:solidFill>
            </a:rPr>
            <a:t>Erkidego barneko eragiketak laburtzekoak</a:t>
          </a:r>
        </a:p>
      </cdr:txBody>
    </cdr:sp>
  </cdr:relSizeAnchor>
  <cdr:relSizeAnchor xmlns:cdr="http://schemas.openxmlformats.org/drawingml/2006/chartDrawing">
    <cdr:from>
      <cdr:x>0.45185</cdr:x>
      <cdr:y>0.85155</cdr:y>
    </cdr:from>
    <cdr:to>
      <cdr:x>0.68695</cdr:x>
      <cdr:y>0.89561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2955926" y="3190875"/>
          <a:ext cx="1537970" cy="1651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900" b="1">
              <a:ln>
                <a:noFill/>
              </a:ln>
              <a:solidFill>
                <a:schemeClr val="accent6"/>
              </a:solidFill>
            </a:rPr>
            <a:t>Sozietateak 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281939</xdr:colOff>
      <xdr:row>2</xdr:row>
      <xdr:rowOff>19048</xdr:rowOff>
    </xdr:from>
    <xdr:to>
      <xdr:col>5</xdr:col>
      <xdr:colOff>4740</xdr:colOff>
      <xdr:row>20</xdr:row>
      <xdr:rowOff>72388</xdr:rowOff>
    </xdr:to>
    <xdr:graphicFrame macro="">
      <xdr:nvGraphicFramePr>
        <xdr:cNvPr id="6" name="5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339724</xdr:colOff>
      <xdr:row>2</xdr:row>
      <xdr:rowOff>12700</xdr:rowOff>
    </xdr:from>
    <xdr:to>
      <xdr:col>4</xdr:col>
      <xdr:colOff>336550</xdr:colOff>
      <xdr:row>25</xdr:row>
      <xdr:rowOff>101600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207642</xdr:colOff>
      <xdr:row>2</xdr:row>
      <xdr:rowOff>76197</xdr:rowOff>
    </xdr:from>
    <xdr:to>
      <xdr:col>3</xdr:col>
      <xdr:colOff>1239295</xdr:colOff>
      <xdr:row>22</xdr:row>
      <xdr:rowOff>90961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148590</xdr:colOff>
      <xdr:row>2</xdr:row>
      <xdr:rowOff>13333</xdr:rowOff>
    </xdr:from>
    <xdr:to>
      <xdr:col>8</xdr:col>
      <xdr:colOff>150875</xdr:colOff>
      <xdr:row>22</xdr:row>
      <xdr:rowOff>179068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297178</xdr:colOff>
      <xdr:row>2</xdr:row>
      <xdr:rowOff>57148</xdr:rowOff>
    </xdr:from>
    <xdr:to>
      <xdr:col>6</xdr:col>
      <xdr:colOff>485773</xdr:colOff>
      <xdr:row>20</xdr:row>
      <xdr:rowOff>74484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140967</xdr:colOff>
      <xdr:row>2</xdr:row>
      <xdr:rowOff>38098</xdr:rowOff>
    </xdr:from>
    <xdr:to>
      <xdr:col>8</xdr:col>
      <xdr:colOff>159822</xdr:colOff>
      <xdr:row>24</xdr:row>
      <xdr:rowOff>59053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152398</xdr:colOff>
      <xdr:row>2</xdr:row>
      <xdr:rowOff>38097</xdr:rowOff>
    </xdr:from>
    <xdr:to>
      <xdr:col>7</xdr:col>
      <xdr:colOff>347661</xdr:colOff>
      <xdr:row>25</xdr:row>
      <xdr:rowOff>49051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243839</xdr:colOff>
      <xdr:row>2</xdr:row>
      <xdr:rowOff>57147</xdr:rowOff>
    </xdr:from>
    <xdr:to>
      <xdr:col>5</xdr:col>
      <xdr:colOff>696084</xdr:colOff>
      <xdr:row>23</xdr:row>
      <xdr:rowOff>3236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356233</xdr:colOff>
      <xdr:row>2</xdr:row>
      <xdr:rowOff>53337</xdr:rowOff>
    </xdr:from>
    <xdr:to>
      <xdr:col>7</xdr:col>
      <xdr:colOff>54671</xdr:colOff>
      <xdr:row>25</xdr:row>
      <xdr:rowOff>82103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168272</xdr:colOff>
      <xdr:row>2</xdr:row>
      <xdr:rowOff>63499</xdr:rowOff>
    </xdr:from>
    <xdr:to>
      <xdr:col>8</xdr:col>
      <xdr:colOff>605661</xdr:colOff>
      <xdr:row>22</xdr:row>
      <xdr:rowOff>105599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219072</xdr:colOff>
      <xdr:row>2</xdr:row>
      <xdr:rowOff>19050</xdr:rowOff>
    </xdr:from>
    <xdr:to>
      <xdr:col>8</xdr:col>
      <xdr:colOff>248313</xdr:colOff>
      <xdr:row>23</xdr:row>
      <xdr:rowOff>48148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200022</xdr:colOff>
      <xdr:row>2</xdr:row>
      <xdr:rowOff>19048</xdr:rowOff>
    </xdr:from>
    <xdr:to>
      <xdr:col>8</xdr:col>
      <xdr:colOff>107630</xdr:colOff>
      <xdr:row>23</xdr:row>
      <xdr:rowOff>133824</xdr:rowOff>
    </xdr:to>
    <xdr:graphicFrame macro="">
      <xdr:nvGraphicFramePr>
        <xdr:cNvPr id="4" name="3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198114</xdr:colOff>
      <xdr:row>2</xdr:row>
      <xdr:rowOff>62864</xdr:rowOff>
    </xdr:from>
    <xdr:to>
      <xdr:col>6</xdr:col>
      <xdr:colOff>730567</xdr:colOff>
      <xdr:row>17</xdr:row>
      <xdr:rowOff>219074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266698</xdr:colOff>
      <xdr:row>1</xdr:row>
      <xdr:rowOff>133348</xdr:rowOff>
    </xdr:from>
    <xdr:to>
      <xdr:col>9</xdr:col>
      <xdr:colOff>190497</xdr:colOff>
      <xdr:row>23</xdr:row>
      <xdr:rowOff>96676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373380</xdr:colOff>
      <xdr:row>2</xdr:row>
      <xdr:rowOff>20955</xdr:rowOff>
    </xdr:from>
    <xdr:to>
      <xdr:col>7</xdr:col>
      <xdr:colOff>537210</xdr:colOff>
      <xdr:row>25</xdr:row>
      <xdr:rowOff>156210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297177</xdr:colOff>
      <xdr:row>1</xdr:row>
      <xdr:rowOff>148587</xdr:rowOff>
    </xdr:from>
    <xdr:to>
      <xdr:col>7</xdr:col>
      <xdr:colOff>460371</xdr:colOff>
      <xdr:row>23</xdr:row>
      <xdr:rowOff>32768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9525</xdr:colOff>
      <xdr:row>19</xdr:row>
      <xdr:rowOff>0</xdr:rowOff>
    </xdr:to>
    <xdr:pic>
      <xdr:nvPicPr>
        <xdr:cNvPr id="2" name="Picture 48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9250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9525</xdr:colOff>
      <xdr:row>21</xdr:row>
      <xdr:rowOff>0</xdr:rowOff>
    </xdr:to>
    <xdr:pic>
      <xdr:nvPicPr>
        <xdr:cNvPr id="3" name="Picture 46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8108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123825</xdr:rowOff>
    </xdr:to>
    <xdr:pic>
      <xdr:nvPicPr>
        <xdr:cNvPr id="4" name="Picture 45" descr="Editar">
          <a:extLst>
            <a:ext uri="{FF2B5EF4-FFF2-40B4-BE49-F238E27FC236}">
              <a16:creationId xmlns:a16="http://schemas.microsoft.com/office/drawing/2014/main" xmlns="" id="{00000000-0008-0000-4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2009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9525</xdr:colOff>
      <xdr:row>15</xdr:row>
      <xdr:rowOff>0</xdr:rowOff>
    </xdr:to>
    <xdr:pic>
      <xdr:nvPicPr>
        <xdr:cNvPr id="5" name="Picture 44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7724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123825</xdr:rowOff>
    </xdr:to>
    <xdr:pic>
      <xdr:nvPicPr>
        <xdr:cNvPr id="6" name="Picture 43" descr="Editar">
          <a:extLst>
            <a:ext uri="{FF2B5EF4-FFF2-40B4-BE49-F238E27FC236}">
              <a16:creationId xmlns:a16="http://schemas.microsoft.com/office/drawing/2014/main" xmlns="" id="{00000000-0008-0000-4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7724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</xdr:colOff>
      <xdr:row>23</xdr:row>
      <xdr:rowOff>0</xdr:rowOff>
    </xdr:to>
    <xdr:pic>
      <xdr:nvPicPr>
        <xdr:cNvPr id="7" name="Picture 42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16967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9525</xdr:rowOff>
    </xdr:to>
    <xdr:pic>
      <xdr:nvPicPr>
        <xdr:cNvPr id="8" name="Picture 41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23812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9525</xdr:colOff>
      <xdr:row>12</xdr:row>
      <xdr:rowOff>0</xdr:rowOff>
    </xdr:to>
    <xdr:pic>
      <xdr:nvPicPr>
        <xdr:cNvPr id="9" name="Picture 40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61912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2</xdr:col>
      <xdr:colOff>0</xdr:colOff>
      <xdr:row>12</xdr:row>
      <xdr:rowOff>9525</xdr:rowOff>
    </xdr:to>
    <xdr:pic>
      <xdr:nvPicPr>
        <xdr:cNvPr id="10" name="Picture 39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61912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9525</xdr:colOff>
      <xdr:row>16</xdr:row>
      <xdr:rowOff>0</xdr:rowOff>
    </xdr:to>
    <xdr:pic>
      <xdr:nvPicPr>
        <xdr:cNvPr id="11" name="Picture 38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83439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9525</xdr:rowOff>
    </xdr:to>
    <xdr:pic>
      <xdr:nvPicPr>
        <xdr:cNvPr id="12" name="Picture 37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8108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9525</xdr:colOff>
      <xdr:row>15</xdr:row>
      <xdr:rowOff>0</xdr:rowOff>
    </xdr:to>
    <xdr:pic>
      <xdr:nvPicPr>
        <xdr:cNvPr id="13" name="Picture 36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7724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9525</xdr:rowOff>
    </xdr:to>
    <xdr:pic>
      <xdr:nvPicPr>
        <xdr:cNvPr id="14" name="Picture 35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9154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15" name="Picture 34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467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9525</xdr:rowOff>
    </xdr:to>
    <xdr:pic>
      <xdr:nvPicPr>
        <xdr:cNvPr id="16" name="Picture 33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8097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1</xdr:col>
      <xdr:colOff>9525</xdr:colOff>
      <xdr:row>27</xdr:row>
      <xdr:rowOff>0</xdr:rowOff>
    </xdr:to>
    <xdr:pic>
      <xdr:nvPicPr>
        <xdr:cNvPr id="17" name="Picture 32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32207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9525</xdr:rowOff>
    </xdr:to>
    <xdr:pic>
      <xdr:nvPicPr>
        <xdr:cNvPr id="18" name="Picture 31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2839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9525</xdr:colOff>
      <xdr:row>11</xdr:row>
      <xdr:rowOff>0</xdr:rowOff>
    </xdr:to>
    <xdr:pic>
      <xdr:nvPicPr>
        <xdr:cNvPr id="19" name="Picture 30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5581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2</xdr:col>
      <xdr:colOff>0</xdr:colOff>
      <xdr:row>23</xdr:row>
      <xdr:rowOff>123825</xdr:rowOff>
    </xdr:to>
    <xdr:pic>
      <xdr:nvPicPr>
        <xdr:cNvPr id="20" name="Picture 29" descr="Editar">
          <a:extLst>
            <a:ext uri="{FF2B5EF4-FFF2-40B4-BE49-F238E27FC236}">
              <a16:creationId xmlns:a16="http://schemas.microsoft.com/office/drawing/2014/main" xmlns="" id="{00000000-0008-0000-48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16967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9525</xdr:colOff>
      <xdr:row>8</xdr:row>
      <xdr:rowOff>0</xdr:rowOff>
    </xdr:to>
    <xdr:pic>
      <xdr:nvPicPr>
        <xdr:cNvPr id="21" name="Picture 28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9525</xdr:rowOff>
    </xdr:to>
    <xdr:pic>
      <xdr:nvPicPr>
        <xdr:cNvPr id="22" name="Picture 27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2077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9525</xdr:colOff>
      <xdr:row>4</xdr:row>
      <xdr:rowOff>0</xdr:rowOff>
    </xdr:to>
    <xdr:pic>
      <xdr:nvPicPr>
        <xdr:cNvPr id="23" name="Picture 26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809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123825</xdr:rowOff>
    </xdr:to>
    <xdr:pic>
      <xdr:nvPicPr>
        <xdr:cNvPr id="24" name="Picture 25" descr="Editar">
          <a:extLst>
            <a:ext uri="{FF2B5EF4-FFF2-40B4-BE49-F238E27FC236}">
              <a16:creationId xmlns:a16="http://schemas.microsoft.com/office/drawing/2014/main" xmlns="" id="{00000000-0008-0000-48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3439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1</xdr:col>
      <xdr:colOff>9525</xdr:colOff>
      <xdr:row>22</xdr:row>
      <xdr:rowOff>0</xdr:rowOff>
    </xdr:to>
    <xdr:pic>
      <xdr:nvPicPr>
        <xdr:cNvPr id="25" name="Picture 24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11918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9525</xdr:rowOff>
    </xdr:to>
    <xdr:pic>
      <xdr:nvPicPr>
        <xdr:cNvPr id="26" name="Picture 23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07682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9525</xdr:colOff>
      <xdr:row>7</xdr:row>
      <xdr:rowOff>0</xdr:rowOff>
    </xdr:to>
    <xdr:pic>
      <xdr:nvPicPr>
        <xdr:cNvPr id="27" name="Picture 22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45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9525</xdr:rowOff>
    </xdr:to>
    <xdr:pic>
      <xdr:nvPicPr>
        <xdr:cNvPr id="28" name="Picture 21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9624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1</xdr:col>
      <xdr:colOff>9525</xdr:colOff>
      <xdr:row>18</xdr:row>
      <xdr:rowOff>0</xdr:rowOff>
    </xdr:to>
    <xdr:pic>
      <xdr:nvPicPr>
        <xdr:cNvPr id="29" name="Picture 20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420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9525</xdr:rowOff>
    </xdr:to>
    <xdr:pic>
      <xdr:nvPicPr>
        <xdr:cNvPr id="30" name="Picture 19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4298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9525</xdr:colOff>
      <xdr:row>10</xdr:row>
      <xdr:rowOff>0</xdr:rowOff>
    </xdr:to>
    <xdr:pic>
      <xdr:nvPicPr>
        <xdr:cNvPr id="31" name="Picture 18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50768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2</xdr:col>
      <xdr:colOff>0</xdr:colOff>
      <xdr:row>22</xdr:row>
      <xdr:rowOff>9525</xdr:rowOff>
    </xdr:to>
    <xdr:pic>
      <xdr:nvPicPr>
        <xdr:cNvPr id="32" name="Picture 17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11918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9525</xdr:colOff>
      <xdr:row>4</xdr:row>
      <xdr:rowOff>0</xdr:rowOff>
    </xdr:to>
    <xdr:pic>
      <xdr:nvPicPr>
        <xdr:cNvPr id="33" name="Picture 16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809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123825</xdr:rowOff>
    </xdr:to>
    <xdr:pic>
      <xdr:nvPicPr>
        <xdr:cNvPr id="34" name="Picture 15" descr="Editar">
          <a:extLst>
            <a:ext uri="{FF2B5EF4-FFF2-40B4-BE49-F238E27FC236}">
              <a16:creationId xmlns:a16="http://schemas.microsoft.com/office/drawing/2014/main" xmlns="" id="{00000000-0008-0000-48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30492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9525</xdr:colOff>
      <xdr:row>5</xdr:row>
      <xdr:rowOff>0</xdr:rowOff>
    </xdr:to>
    <xdr:pic>
      <xdr:nvPicPr>
        <xdr:cNvPr id="35" name="Picture 14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3812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123825</xdr:rowOff>
    </xdr:to>
    <xdr:pic>
      <xdr:nvPicPr>
        <xdr:cNvPr id="36" name="Picture 13" descr="Editar">
          <a:extLst>
            <a:ext uri="{FF2B5EF4-FFF2-40B4-BE49-F238E27FC236}">
              <a16:creationId xmlns:a16="http://schemas.microsoft.com/office/drawing/2014/main" xmlns="" id="{00000000-0008-0000-48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45757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9525</xdr:colOff>
      <xdr:row>20</xdr:row>
      <xdr:rowOff>0</xdr:rowOff>
    </xdr:to>
    <xdr:pic>
      <xdr:nvPicPr>
        <xdr:cNvPr id="37" name="Picture 12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4298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9525</xdr:rowOff>
    </xdr:to>
    <xdr:pic>
      <xdr:nvPicPr>
        <xdr:cNvPr id="38" name="Picture 11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29527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9525</xdr:colOff>
      <xdr:row>17</xdr:row>
      <xdr:rowOff>0</xdr:rowOff>
    </xdr:to>
    <xdr:pic>
      <xdr:nvPicPr>
        <xdr:cNvPr id="39" name="Picture 10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89154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9525</xdr:rowOff>
    </xdr:to>
    <xdr:pic>
      <xdr:nvPicPr>
        <xdr:cNvPr id="40" name="Picture 9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99250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9525</xdr:colOff>
      <xdr:row>6</xdr:row>
      <xdr:rowOff>0</xdr:rowOff>
    </xdr:to>
    <xdr:pic>
      <xdr:nvPicPr>
        <xdr:cNvPr id="41" name="Picture 8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9527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9525</xdr:rowOff>
    </xdr:to>
    <xdr:pic>
      <xdr:nvPicPr>
        <xdr:cNvPr id="42" name="Picture 7" descr="http://intranet.gesconhtn.admon-cfnavarra.es/_layouts/images/blank.gif">
          <a:extLst>
            <a:ext uri="{FF2B5EF4-FFF2-40B4-BE49-F238E27FC236}">
              <a16:creationId xmlns:a16="http://schemas.microsoft.com/office/drawing/2014/main" xmlns="" id="{00000000-0008-0000-48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942022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1</xdr:col>
      <xdr:colOff>9525</xdr:colOff>
      <xdr:row>26</xdr:row>
      <xdr:rowOff>0</xdr:rowOff>
    </xdr:to>
    <xdr:pic>
      <xdr:nvPicPr>
        <xdr:cNvPr id="43" name="Picture 6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8397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2</xdr:col>
      <xdr:colOff>0</xdr:colOff>
      <xdr:row>11</xdr:row>
      <xdr:rowOff>123825</xdr:rowOff>
    </xdr:to>
    <xdr:pic>
      <xdr:nvPicPr>
        <xdr:cNvPr id="44" name="Picture 5" descr="Editar">
          <a:extLst>
            <a:ext uri="{FF2B5EF4-FFF2-40B4-BE49-F238E27FC236}">
              <a16:creationId xmlns:a16="http://schemas.microsoft.com/office/drawing/2014/main" xmlns="" id="{00000000-0008-0000-48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58165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1</xdr:col>
      <xdr:colOff>9525</xdr:colOff>
      <xdr:row>25</xdr:row>
      <xdr:rowOff>0</xdr:rowOff>
    </xdr:to>
    <xdr:pic>
      <xdr:nvPicPr>
        <xdr:cNvPr id="45" name="Picture 4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4587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123825</xdr:rowOff>
    </xdr:to>
    <xdr:pic>
      <xdr:nvPicPr>
        <xdr:cNvPr id="46" name="Picture 3" descr="Editar">
          <a:extLst>
            <a:ext uri="{FF2B5EF4-FFF2-40B4-BE49-F238E27FC236}">
              <a16:creationId xmlns:a16="http://schemas.microsoft.com/office/drawing/2014/main" xmlns="" id="{00000000-0008-0000-48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46722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47" name="Picture 2" descr="Utilizar Mayús+Entrar para abrir el menú (nueva ventana)">
          <a:extLst>
            <a:ext uri="{FF2B5EF4-FFF2-40B4-BE49-F238E27FC236}">
              <a16:creationId xmlns:a16="http://schemas.microsoft.com/office/drawing/2014/main" xmlns="" id="{00000000-0008-0000-48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66960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0</xdr:colOff>
      <xdr:row>13</xdr:row>
      <xdr:rowOff>123825</xdr:rowOff>
    </xdr:to>
    <xdr:pic>
      <xdr:nvPicPr>
        <xdr:cNvPr id="48" name="Picture 1" descr="Editar">
          <a:extLst>
            <a:ext uri="{FF2B5EF4-FFF2-40B4-BE49-F238E27FC236}">
              <a16:creationId xmlns:a16="http://schemas.microsoft.com/office/drawing/2014/main" xmlns="" id="{00000000-0008-0000-48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669607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8"/>
  <sheetViews>
    <sheetView tabSelected="1" zoomScaleNormal="100" workbookViewId="0">
      <selection activeCell="A5" sqref="A5"/>
    </sheetView>
  </sheetViews>
  <sheetFormatPr baseColWidth="10" defaultColWidth="11.42578125" defaultRowHeight="12.75"/>
  <cols>
    <col min="1" max="1" width="149.5703125" style="394" bestFit="1" customWidth="1"/>
    <col min="2" max="16384" width="11.42578125" style="394"/>
  </cols>
  <sheetData>
    <row r="1" spans="1:1" ht="32.25" customHeight="1">
      <c r="A1" s="1136" t="s">
        <v>707</v>
      </c>
    </row>
    <row r="2" spans="1:1" ht="18" customHeight="1">
      <c r="A2" s="1137" t="s">
        <v>33</v>
      </c>
    </row>
    <row r="3" spans="1:1" ht="18" customHeight="1">
      <c r="A3" s="1137" t="s">
        <v>625</v>
      </c>
    </row>
    <row r="4" spans="1:1" ht="18" customHeight="1">
      <c r="A4" s="1137" t="s">
        <v>39</v>
      </c>
    </row>
    <row r="5" spans="1:1" ht="18" customHeight="1">
      <c r="A5" s="1137" t="s">
        <v>47</v>
      </c>
    </row>
    <row r="6" spans="1:1" ht="18" customHeight="1">
      <c r="A6" s="1137" t="s">
        <v>54</v>
      </c>
    </row>
    <row r="7" spans="1:1" ht="18" customHeight="1">
      <c r="A7" s="1137" t="s">
        <v>57</v>
      </c>
    </row>
    <row r="8" spans="1:1" ht="18" customHeight="1">
      <c r="A8" s="1137" t="s">
        <v>72</v>
      </c>
    </row>
    <row r="9" spans="1:1" ht="18" customHeight="1">
      <c r="A9" s="1137" t="s">
        <v>88</v>
      </c>
    </row>
    <row r="10" spans="1:1" ht="18" customHeight="1">
      <c r="A10" s="1137" t="s">
        <v>94</v>
      </c>
    </row>
    <row r="11" spans="1:1" ht="18" customHeight="1">
      <c r="A11" s="1137" t="s">
        <v>101</v>
      </c>
    </row>
    <row r="12" spans="1:1" ht="18" customHeight="1">
      <c r="A12" s="1137" t="s">
        <v>106</v>
      </c>
    </row>
    <row r="13" spans="1:1" ht="18" customHeight="1">
      <c r="A13" s="1137" t="s">
        <v>109</v>
      </c>
    </row>
    <row r="14" spans="1:1" ht="18" customHeight="1">
      <c r="A14" s="1137" t="s">
        <v>161</v>
      </c>
    </row>
    <row r="15" spans="1:1" ht="18" customHeight="1">
      <c r="A15" s="1137" t="s">
        <v>167</v>
      </c>
    </row>
    <row r="16" spans="1:1" ht="18" customHeight="1">
      <c r="A16" s="1137" t="s">
        <v>174</v>
      </c>
    </row>
    <row r="17" spans="1:1" ht="18" customHeight="1">
      <c r="A17" s="1137" t="s">
        <v>179</v>
      </c>
    </row>
    <row r="18" spans="1:1" ht="18" customHeight="1">
      <c r="A18" s="1137" t="s">
        <v>182</v>
      </c>
    </row>
    <row r="19" spans="1:1" ht="18" customHeight="1">
      <c r="A19" s="1137" t="s">
        <v>190</v>
      </c>
    </row>
    <row r="20" spans="1:1" ht="18" customHeight="1">
      <c r="A20" s="1137" t="s">
        <v>210</v>
      </c>
    </row>
    <row r="21" spans="1:1" ht="18" customHeight="1">
      <c r="A21" s="1137" t="s">
        <v>234</v>
      </c>
    </row>
    <row r="22" spans="1:1" ht="18" customHeight="1">
      <c r="A22" s="1137" t="s">
        <v>244</v>
      </c>
    </row>
    <row r="23" spans="1:1" ht="18" customHeight="1">
      <c r="A23" s="1137" t="s">
        <v>247</v>
      </c>
    </row>
    <row r="24" spans="1:1" ht="18" customHeight="1">
      <c r="A24" s="1137" t="s">
        <v>248</v>
      </c>
    </row>
    <row r="25" spans="1:1" ht="18" customHeight="1">
      <c r="A25" s="1137" t="s">
        <v>265</v>
      </c>
    </row>
    <row r="26" spans="1:1" ht="18" customHeight="1">
      <c r="A26" s="1137" t="s">
        <v>267</v>
      </c>
    </row>
    <row r="27" spans="1:1" ht="18" customHeight="1">
      <c r="A27" s="1137" t="s">
        <v>623</v>
      </c>
    </row>
    <row r="28" spans="1:1" ht="18" customHeight="1">
      <c r="A28" s="1137" t="s">
        <v>284</v>
      </c>
    </row>
    <row r="29" spans="1:1" ht="18" customHeight="1">
      <c r="A29" s="1137" t="s">
        <v>300</v>
      </c>
    </row>
    <row r="30" spans="1:1" ht="18" customHeight="1">
      <c r="A30" s="1137" t="s">
        <v>302</v>
      </c>
    </row>
    <row r="31" spans="1:1" ht="18" customHeight="1">
      <c r="A31" s="1137" t="s">
        <v>304</v>
      </c>
    </row>
    <row r="32" spans="1:1" ht="18" customHeight="1">
      <c r="A32" s="1137" t="s">
        <v>313</v>
      </c>
    </row>
    <row r="33" spans="1:1" ht="18" customHeight="1">
      <c r="A33" s="1137" t="s">
        <v>316</v>
      </c>
    </row>
    <row r="34" spans="1:1" ht="18" customHeight="1">
      <c r="A34" s="1137" t="s">
        <v>329</v>
      </c>
    </row>
    <row r="35" spans="1:1" ht="18" customHeight="1">
      <c r="A35" s="1137" t="s">
        <v>344</v>
      </c>
    </row>
    <row r="36" spans="1:1" ht="18" customHeight="1">
      <c r="A36" s="1137" t="s">
        <v>703</v>
      </c>
    </row>
    <row r="37" spans="1:1" ht="18" customHeight="1">
      <c r="A37" s="1137" t="s">
        <v>361</v>
      </c>
    </row>
    <row r="38" spans="1:1" ht="18" customHeight="1">
      <c r="A38" s="1137" t="s">
        <v>369</v>
      </c>
    </row>
    <row r="39" spans="1:1" ht="18" customHeight="1">
      <c r="A39" s="1137" t="s">
        <v>377</v>
      </c>
    </row>
    <row r="40" spans="1:1" ht="18" customHeight="1">
      <c r="A40" s="1137" t="s">
        <v>383</v>
      </c>
    </row>
    <row r="41" spans="1:1" ht="18" customHeight="1">
      <c r="A41" s="1137" t="s">
        <v>391</v>
      </c>
    </row>
    <row r="42" spans="1:1" ht="18" customHeight="1">
      <c r="A42" s="1137" t="s">
        <v>401</v>
      </c>
    </row>
    <row r="43" spans="1:1" ht="18" customHeight="1">
      <c r="A43" s="1137" t="s">
        <v>403</v>
      </c>
    </row>
    <row r="44" spans="1:1" ht="18" customHeight="1">
      <c r="A44" s="1137" t="s">
        <v>624</v>
      </c>
    </row>
    <row r="45" spans="1:1" ht="18" customHeight="1">
      <c r="A45" s="1137" t="s">
        <v>414</v>
      </c>
    </row>
    <row r="46" spans="1:1" ht="18" customHeight="1">
      <c r="A46" s="1137" t="s">
        <v>420</v>
      </c>
    </row>
    <row r="47" spans="1:1" ht="18" customHeight="1">
      <c r="A47" s="1137" t="s">
        <v>428</v>
      </c>
    </row>
    <row r="48" spans="1:1" ht="18" customHeight="1">
      <c r="A48" s="1137" t="s">
        <v>705</v>
      </c>
    </row>
    <row r="49" spans="1:1" ht="18" customHeight="1">
      <c r="A49" s="1137" t="s">
        <v>441</v>
      </c>
    </row>
    <row r="50" spans="1:1" ht="18" customHeight="1">
      <c r="A50" s="1137" t="s">
        <v>444</v>
      </c>
    </row>
    <row r="51" spans="1:1" ht="18" customHeight="1">
      <c r="A51" s="1137" t="s">
        <v>447</v>
      </c>
    </row>
    <row r="52" spans="1:1" ht="18" customHeight="1">
      <c r="A52" s="1137" t="s">
        <v>451</v>
      </c>
    </row>
    <row r="53" spans="1:1" ht="18" customHeight="1">
      <c r="A53" s="1137" t="s">
        <v>463</v>
      </c>
    </row>
    <row r="54" spans="1:1" ht="18" customHeight="1">
      <c r="A54" s="1137" t="s">
        <v>472</v>
      </c>
    </row>
    <row r="55" spans="1:1" ht="18" customHeight="1">
      <c r="A55" s="1137" t="s">
        <v>474</v>
      </c>
    </row>
    <row r="56" spans="1:1" ht="18" customHeight="1">
      <c r="A56" s="1137" t="s">
        <v>491</v>
      </c>
    </row>
    <row r="57" spans="1:1" ht="18" customHeight="1">
      <c r="A57" s="1137" t="s">
        <v>494</v>
      </c>
    </row>
    <row r="58" spans="1:1" ht="18" customHeight="1">
      <c r="A58" s="1137" t="s">
        <v>497</v>
      </c>
    </row>
    <row r="59" spans="1:1" ht="18" customHeight="1">
      <c r="A59" s="1137" t="s">
        <v>503</v>
      </c>
    </row>
    <row r="60" spans="1:1" ht="18" customHeight="1">
      <c r="A60" s="1137" t="s">
        <v>510</v>
      </c>
    </row>
    <row r="61" spans="1:1" ht="18" customHeight="1">
      <c r="A61" s="1137" t="s">
        <v>519</v>
      </c>
    </row>
    <row r="62" spans="1:1" ht="18" customHeight="1">
      <c r="A62" s="1137" t="s">
        <v>523</v>
      </c>
    </row>
    <row r="63" spans="1:1" ht="18" customHeight="1">
      <c r="A63" s="1137" t="s">
        <v>525</v>
      </c>
    </row>
    <row r="64" spans="1:1" ht="18" customHeight="1">
      <c r="A64" s="1137" t="s">
        <v>527</v>
      </c>
    </row>
    <row r="65" spans="1:1" ht="18" customHeight="1">
      <c r="A65" s="1137" t="s">
        <v>529</v>
      </c>
    </row>
    <row r="66" spans="1:1" ht="18" customHeight="1">
      <c r="A66" s="1137" t="s">
        <v>532</v>
      </c>
    </row>
    <row r="67" spans="1:1" ht="18" customHeight="1">
      <c r="A67" s="1137" t="s">
        <v>535</v>
      </c>
    </row>
    <row r="68" spans="1:1" ht="18" customHeight="1">
      <c r="A68" s="1137" t="s">
        <v>539</v>
      </c>
    </row>
    <row r="69" spans="1:1" ht="18" customHeight="1">
      <c r="A69" s="1137" t="s">
        <v>542</v>
      </c>
    </row>
    <row r="70" spans="1:1" ht="18" customHeight="1">
      <c r="A70" s="1137" t="s">
        <v>544</v>
      </c>
    </row>
    <row r="71" spans="1:1" ht="18" customHeight="1">
      <c r="A71" s="1137" t="s">
        <v>546</v>
      </c>
    </row>
    <row r="72" spans="1:1" ht="18" customHeight="1">
      <c r="A72" s="1137" t="s">
        <v>556</v>
      </c>
    </row>
    <row r="73" spans="1:1" ht="18" customHeight="1">
      <c r="A73" s="1137" t="s">
        <v>699</v>
      </c>
    </row>
    <row r="74" spans="1:1" ht="18" customHeight="1">
      <c r="A74" s="1137" t="s">
        <v>563</v>
      </c>
    </row>
    <row r="75" spans="1:1" ht="18" customHeight="1">
      <c r="A75" s="1137" t="s">
        <v>568</v>
      </c>
    </row>
    <row r="76" spans="1:1" ht="18" customHeight="1">
      <c r="A76" s="1137" t="s">
        <v>573</v>
      </c>
    </row>
    <row r="77" spans="1:1" ht="18" customHeight="1">
      <c r="A77" s="1137" t="s">
        <v>582</v>
      </c>
    </row>
    <row r="78" spans="1:1" ht="18" customHeight="1">
      <c r="A78" s="1137" t="s">
        <v>588</v>
      </c>
    </row>
  </sheetData>
  <pageMargins left="0.41" right="0.17" top="0.46" bottom="0.46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zoomScaleNormal="100" workbookViewId="0">
      <selection activeCell="A26" sqref="A26"/>
    </sheetView>
  </sheetViews>
  <sheetFormatPr baseColWidth="10" defaultColWidth="11.42578125" defaultRowHeight="15"/>
  <cols>
    <col min="1" max="1" width="48.5703125" style="12" customWidth="1"/>
    <col min="2" max="3" width="15.7109375" style="12" customWidth="1"/>
    <col min="4" max="4" width="2.28515625" customWidth="1"/>
    <col min="5" max="6" width="14.7109375" style="13" customWidth="1"/>
    <col min="7" max="16384" width="11.42578125" style="12"/>
  </cols>
  <sheetData>
    <row r="1" spans="1:8" s="1" customFormat="1" ht="45" customHeight="1">
      <c r="A1" s="15" t="s">
        <v>33</v>
      </c>
      <c r="B1" s="14"/>
      <c r="C1" s="14"/>
      <c r="D1" s="14"/>
      <c r="E1" s="14"/>
      <c r="F1" s="14"/>
    </row>
    <row r="2" spans="1:8" s="1" customFormat="1" ht="15" customHeight="1" thickBot="1">
      <c r="D2"/>
      <c r="E2" s="2"/>
      <c r="F2" s="2"/>
    </row>
    <row r="3" spans="1:8" s="1" customFormat="1" ht="19.899999999999999" customHeight="1" thickBot="1">
      <c r="A3" s="3"/>
      <c r="B3" s="548">
        <v>2016</v>
      </c>
      <c r="C3" s="549">
        <v>2017</v>
      </c>
      <c r="D3" s="4"/>
      <c r="E3" s="1037" t="s">
        <v>36</v>
      </c>
      <c r="F3" s="1038"/>
    </row>
    <row r="4" spans="1:8" s="6" customFormat="1" ht="27" customHeight="1" thickBot="1">
      <c r="A4" s="5"/>
      <c r="B4" s="550" t="s">
        <v>35</v>
      </c>
      <c r="C4" s="550" t="s">
        <v>35</v>
      </c>
      <c r="E4" s="550" t="s">
        <v>35</v>
      </c>
      <c r="F4" s="550" t="s">
        <v>35</v>
      </c>
      <c r="G4"/>
      <c r="H4"/>
    </row>
    <row r="5" spans="1:8" s="1" customFormat="1" ht="19.899999999999999" customHeight="1">
      <c r="A5" s="871" t="s">
        <v>37</v>
      </c>
      <c r="B5" s="7">
        <v>3249731.856629136</v>
      </c>
      <c r="C5" s="8">
        <v>3682671.1126170363</v>
      </c>
      <c r="D5" s="6"/>
      <c r="E5" s="7">
        <f>C5-B5</f>
        <v>432939.25598790031</v>
      </c>
      <c r="F5" s="881">
        <f>(C5-B5)/B5</f>
        <v>0.13322307042187079</v>
      </c>
    </row>
    <row r="6" spans="1:8" s="1" customFormat="1" ht="19.899999999999999" customHeight="1" thickBot="1">
      <c r="A6" s="872" t="s">
        <v>38</v>
      </c>
      <c r="B6" s="9">
        <v>133869.44099999999</v>
      </c>
      <c r="C6" s="10">
        <v>160123.04</v>
      </c>
      <c r="D6" s="6"/>
      <c r="E6" s="9">
        <f>C6-B6</f>
        <v>26253.599000000017</v>
      </c>
      <c r="F6" s="882">
        <f>(C6-B6)/B6</f>
        <v>0.19611345803707372</v>
      </c>
    </row>
    <row r="10" spans="1:8">
      <c r="A10" s="11"/>
      <c r="B10" s="11"/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zoomScaleNormal="100" workbookViewId="0"/>
  </sheetViews>
  <sheetFormatPr baseColWidth="10" defaultColWidth="11.5703125" defaultRowHeight="15"/>
  <cols>
    <col min="1" max="1" width="72.5703125" style="841" customWidth="1"/>
    <col min="2" max="3" width="10.7109375" style="841" customWidth="1"/>
    <col min="4" max="16384" width="11.5703125" style="841"/>
  </cols>
  <sheetData>
    <row r="1" spans="1:6" ht="45" customHeight="1">
      <c r="A1" s="839" t="s">
        <v>625</v>
      </c>
      <c r="B1" s="839"/>
      <c r="C1" s="839"/>
      <c r="D1" s="840"/>
      <c r="E1" s="840"/>
      <c r="F1" s="840"/>
    </row>
    <row r="3" spans="1:6" ht="56.25">
      <c r="A3" s="842" t="s">
        <v>626</v>
      </c>
      <c r="B3" s="843" t="s">
        <v>627</v>
      </c>
      <c r="C3" s="843" t="s">
        <v>628</v>
      </c>
    </row>
    <row r="4" spans="1:6">
      <c r="A4" s="844" t="s">
        <v>629</v>
      </c>
      <c r="B4" s="845" t="s">
        <v>630</v>
      </c>
      <c r="C4" s="846" t="s">
        <v>631</v>
      </c>
    </row>
    <row r="5" spans="1:6">
      <c r="A5" s="844" t="s">
        <v>632</v>
      </c>
      <c r="B5" s="845" t="s">
        <v>631</v>
      </c>
      <c r="C5" s="846" t="s">
        <v>631</v>
      </c>
    </row>
    <row r="6" spans="1:6">
      <c r="A6" s="844" t="s">
        <v>633</v>
      </c>
      <c r="B6" s="845" t="s">
        <v>631</v>
      </c>
      <c r="C6" s="846" t="s">
        <v>631</v>
      </c>
    </row>
    <row r="7" spans="1:6" ht="15.75">
      <c r="A7" s="844" t="s">
        <v>634</v>
      </c>
      <c r="B7" s="845" t="s">
        <v>631</v>
      </c>
      <c r="C7" s="847"/>
    </row>
    <row r="8" spans="1:6">
      <c r="A8" s="844" t="s">
        <v>635</v>
      </c>
      <c r="B8" s="845" t="s">
        <v>631</v>
      </c>
      <c r="C8" s="846" t="s">
        <v>631</v>
      </c>
    </row>
    <row r="9" spans="1:6" ht="15.75">
      <c r="A9" s="844" t="s">
        <v>636</v>
      </c>
      <c r="B9" s="845" t="s">
        <v>631</v>
      </c>
      <c r="C9" s="847"/>
    </row>
    <row r="10" spans="1:6" ht="15.75">
      <c r="A10" s="844" t="s">
        <v>637</v>
      </c>
      <c r="B10" s="845" t="s">
        <v>631</v>
      </c>
      <c r="C10" s="847"/>
    </row>
    <row r="11" spans="1:6" ht="15.75">
      <c r="A11" s="844" t="s">
        <v>638</v>
      </c>
      <c r="B11" s="845" t="s">
        <v>631</v>
      </c>
      <c r="C11" s="847"/>
    </row>
    <row r="12" spans="1:6" ht="15.75">
      <c r="A12" s="844" t="s">
        <v>121</v>
      </c>
      <c r="B12" s="845" t="s">
        <v>631</v>
      </c>
      <c r="C12" s="847"/>
    </row>
    <row r="13" spans="1:6" ht="15.75">
      <c r="A13" s="844" t="s">
        <v>639</v>
      </c>
      <c r="B13" s="845" t="s">
        <v>640</v>
      </c>
      <c r="C13" s="847"/>
    </row>
    <row r="14" spans="1:6" ht="15.75">
      <c r="A14" s="844" t="s">
        <v>641</v>
      </c>
      <c r="B14" s="845" t="s">
        <v>640</v>
      </c>
      <c r="C14" s="847"/>
    </row>
    <row r="15" spans="1:6" ht="15.75">
      <c r="A15" s="844" t="s">
        <v>642</v>
      </c>
      <c r="B15" s="845" t="s">
        <v>640</v>
      </c>
      <c r="C15" s="847"/>
    </row>
    <row r="16" spans="1:6" ht="15.75">
      <c r="A16" s="844" t="s">
        <v>643</v>
      </c>
      <c r="B16" s="845" t="s">
        <v>640</v>
      </c>
      <c r="C16" s="847"/>
    </row>
    <row r="17" spans="1:3" ht="15.75">
      <c r="A17" s="844" t="s">
        <v>644</v>
      </c>
      <c r="B17" s="845" t="s">
        <v>640</v>
      </c>
      <c r="C17" s="847"/>
    </row>
    <row r="18" spans="1:3" ht="15.75">
      <c r="A18" s="844" t="s">
        <v>645</v>
      </c>
      <c r="B18" s="845" t="s">
        <v>640</v>
      </c>
      <c r="C18" s="847"/>
    </row>
    <row r="19" spans="1:3" ht="15.75">
      <c r="A19" s="844" t="s">
        <v>646</v>
      </c>
      <c r="B19" s="845" t="s">
        <v>631</v>
      </c>
      <c r="C19" s="847"/>
    </row>
    <row r="20" spans="1:3" ht="15.75">
      <c r="A20" s="844" t="s">
        <v>647</v>
      </c>
      <c r="B20" s="845" t="s">
        <v>640</v>
      </c>
      <c r="C20" s="847"/>
    </row>
    <row r="21" spans="1:3" ht="15.75">
      <c r="A21" s="844" t="s">
        <v>648</v>
      </c>
      <c r="B21" s="845" t="s">
        <v>631</v>
      </c>
      <c r="C21" s="847"/>
    </row>
    <row r="22" spans="1:3" ht="15.75">
      <c r="A22" s="844" t="s">
        <v>133</v>
      </c>
      <c r="B22" s="845" t="s">
        <v>631</v>
      </c>
      <c r="C22" s="847"/>
    </row>
    <row r="23" spans="1:3" ht="15.75">
      <c r="A23" s="844" t="s">
        <v>649</v>
      </c>
      <c r="B23" s="845" t="s">
        <v>631</v>
      </c>
      <c r="C23" s="847"/>
    </row>
    <row r="24" spans="1:3" ht="15.75">
      <c r="A24" s="844" t="s">
        <v>144</v>
      </c>
      <c r="B24" s="845" t="s">
        <v>631</v>
      </c>
      <c r="C24" s="847"/>
    </row>
    <row r="25" spans="1:3">
      <c r="A25" s="844" t="s">
        <v>650</v>
      </c>
      <c r="B25" s="845" t="s">
        <v>631</v>
      </c>
      <c r="C25" s="846" t="s">
        <v>631</v>
      </c>
    </row>
    <row r="26" spans="1:3">
      <c r="A26" s="844" t="s">
        <v>651</v>
      </c>
      <c r="B26" s="845" t="s">
        <v>631</v>
      </c>
      <c r="C26" s="846" t="s">
        <v>631</v>
      </c>
    </row>
    <row r="27" spans="1:3">
      <c r="A27" s="844" t="s">
        <v>652</v>
      </c>
      <c r="B27" s="845" t="s">
        <v>631</v>
      </c>
      <c r="C27" s="846" t="s">
        <v>631</v>
      </c>
    </row>
    <row r="29" spans="1:3" s="848" customFormat="1" ht="48" customHeight="1">
      <c r="A29" s="1039" t="s">
        <v>653</v>
      </c>
      <c r="B29" s="1039"/>
      <c r="C29" s="1039"/>
    </row>
    <row r="30" spans="1:3" s="848" customFormat="1" ht="19.149999999999999" customHeight="1">
      <c r="A30" s="849" t="s">
        <v>654</v>
      </c>
      <c r="B30" s="850"/>
      <c r="C30" s="850"/>
    </row>
  </sheetData>
  <mergeCells count="1">
    <mergeCell ref="A29:C29"/>
  </mergeCells>
  <printOptions horizontalCentered="1"/>
  <pageMargins left="0" right="0" top="0.35433070866141736" bottom="0.31496062992125984" header="0" footer="0.19685039370078741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zoomScaleNormal="100" workbookViewId="0">
      <selection activeCell="I12" sqref="I12"/>
    </sheetView>
  </sheetViews>
  <sheetFormatPr baseColWidth="10" defaultColWidth="11.5703125" defaultRowHeight="12.75"/>
  <cols>
    <col min="1" max="1" width="36.28515625" style="16" customWidth="1"/>
    <col min="2" max="4" width="12.7109375" style="16" customWidth="1"/>
    <col min="5" max="5" width="12.85546875" style="16" customWidth="1"/>
    <col min="6" max="6" width="2.28515625" style="17" customWidth="1"/>
    <col min="7" max="7" width="12.7109375" style="16" customWidth="1"/>
    <col min="8" max="8" width="12.140625" style="16" customWidth="1"/>
    <col min="9" max="16384" width="11.5703125" style="16"/>
  </cols>
  <sheetData>
    <row r="1" spans="1:8" s="418" customFormat="1" ht="45" customHeight="1">
      <c r="A1" s="416" t="s">
        <v>39</v>
      </c>
      <c r="B1" s="416"/>
      <c r="C1" s="416"/>
      <c r="D1" s="416"/>
      <c r="E1" s="416"/>
      <c r="F1" s="416"/>
      <c r="G1" s="416"/>
      <c r="H1" s="416"/>
    </row>
    <row r="2" spans="1:8" ht="15" customHeight="1" thickBot="1">
      <c r="A2"/>
    </row>
    <row r="3" spans="1:8" ht="19.899999999999999" customHeight="1" thickBot="1">
      <c r="A3" s="18"/>
      <c r="B3" s="1040">
        <v>2016</v>
      </c>
      <c r="C3" s="1041"/>
      <c r="D3" s="1040">
        <v>2017</v>
      </c>
      <c r="E3" s="1041"/>
      <c r="F3" s="420"/>
      <c r="G3" s="1042" t="s">
        <v>36</v>
      </c>
      <c r="H3" s="1043"/>
    </row>
    <row r="4" spans="1:8" ht="39" thickBot="1">
      <c r="B4" s="868" t="s">
        <v>34</v>
      </c>
      <c r="C4" s="609" t="s">
        <v>40</v>
      </c>
      <c r="D4" s="868" t="s">
        <v>34</v>
      </c>
      <c r="E4" s="609" t="s">
        <v>40</v>
      </c>
      <c r="F4" s="422"/>
      <c r="G4" s="868" t="s">
        <v>34</v>
      </c>
      <c r="H4" s="870" t="s">
        <v>41</v>
      </c>
    </row>
    <row r="5" spans="1:8" ht="19.899999999999999" customHeight="1">
      <c r="A5" s="423" t="s">
        <v>42</v>
      </c>
      <c r="B5" s="424">
        <v>14971.975910000001</v>
      </c>
      <c r="C5" s="883">
        <f>B5/$B$9</f>
        <v>0.54814746051516916</v>
      </c>
      <c r="D5" s="424">
        <v>15246.70318</v>
      </c>
      <c r="E5" s="883">
        <f>D5/$D$9</f>
        <v>0.57168589320712215</v>
      </c>
      <c r="F5" s="425"/>
      <c r="G5" s="869">
        <f>D5-B5</f>
        <v>274.72726999999941</v>
      </c>
      <c r="H5" s="883">
        <f>D5/B5-1</f>
        <v>1.8349433077601063E-2</v>
      </c>
    </row>
    <row r="6" spans="1:8" ht="24.75" customHeight="1">
      <c r="A6" s="427" t="s">
        <v>43</v>
      </c>
      <c r="B6" s="428">
        <v>7166.5607800000007</v>
      </c>
      <c r="C6" s="884">
        <f t="shared" ref="C6:C8" si="0">B6/$B$9</f>
        <v>0.26237900166275446</v>
      </c>
      <c r="D6" s="428">
        <v>7380.3183499999996</v>
      </c>
      <c r="E6" s="884">
        <f>D6/$D$9</f>
        <v>0.27673024379508276</v>
      </c>
      <c r="F6" s="425"/>
      <c r="G6" s="426">
        <f>D6-B6</f>
        <v>213.75756999999885</v>
      </c>
      <c r="H6" s="884">
        <f>D6/B6-1</f>
        <v>2.9827078366033044E-2</v>
      </c>
    </row>
    <row r="7" spans="1:8" ht="19.899999999999999" customHeight="1">
      <c r="A7" s="427" t="s">
        <v>44</v>
      </c>
      <c r="B7" s="428">
        <v>3836.9937999999997</v>
      </c>
      <c r="C7" s="884">
        <f t="shared" si="0"/>
        <v>0.14047834568566631</v>
      </c>
      <c r="D7" s="428">
        <v>2593.46614</v>
      </c>
      <c r="E7" s="884">
        <f>D7/$D$9</f>
        <v>9.7243842766822158E-2</v>
      </c>
      <c r="F7" s="425"/>
      <c r="G7" s="426">
        <f>D7-B7</f>
        <v>-1243.5276599999997</v>
      </c>
      <c r="H7" s="884">
        <f>D7/B7-1</f>
        <v>-0.32408904596092902</v>
      </c>
    </row>
    <row r="8" spans="1:8" ht="19.899999999999999" customHeight="1" thickBot="1">
      <c r="A8" s="429" t="s">
        <v>45</v>
      </c>
      <c r="B8" s="430">
        <v>1338.24361</v>
      </c>
      <c r="C8" s="885">
        <f t="shared" si="0"/>
        <v>4.8995192136410029E-2</v>
      </c>
      <c r="D8" s="430">
        <v>1449.23317</v>
      </c>
      <c r="E8" s="885">
        <f>D8/$D$9</f>
        <v>5.4340020230972917E-2</v>
      </c>
      <c r="F8" s="425"/>
      <c r="G8" s="431">
        <f>D8-B8</f>
        <v>110.98955999999998</v>
      </c>
      <c r="H8" s="887">
        <f>D8/B8-1</f>
        <v>8.2936738252013864E-2</v>
      </c>
    </row>
    <row r="9" spans="1:8" ht="19.899999999999999" customHeight="1" thickBot="1">
      <c r="A9" s="432" t="s">
        <v>46</v>
      </c>
      <c r="B9" s="433">
        <f>SUM(B5:B8)</f>
        <v>27313.774100000002</v>
      </c>
      <c r="C9" s="886">
        <f>B9/$B$9</f>
        <v>1</v>
      </c>
      <c r="D9" s="434">
        <f>SUM(D5:D8)</f>
        <v>26669.720839999998</v>
      </c>
      <c r="E9" s="886">
        <f>D9/$D$9</f>
        <v>1</v>
      </c>
      <c r="F9" s="19"/>
      <c r="G9" s="435">
        <f>D9-B9</f>
        <v>-644.05326000000423</v>
      </c>
      <c r="H9" s="886">
        <f>D9/B9-1</f>
        <v>-2.3579797418036175E-2</v>
      </c>
    </row>
    <row r="10" spans="1:8">
      <c r="B10" s="173"/>
      <c r="D10" s="173"/>
    </row>
    <row r="11" spans="1:8">
      <c r="A11" s="77"/>
    </row>
    <row r="12" spans="1:8" ht="19.899999999999999" customHeight="1"/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workbookViewId="0">
      <selection activeCell="B25" sqref="B25"/>
    </sheetView>
  </sheetViews>
  <sheetFormatPr baseColWidth="10" defaultColWidth="11.5703125" defaultRowHeight="12.75"/>
  <cols>
    <col min="1" max="1" width="28" style="20" customWidth="1"/>
    <col min="2" max="2" width="10.7109375" style="21" customWidth="1"/>
    <col min="3" max="3" width="14" style="21" customWidth="1"/>
    <col min="4" max="4" width="10.7109375" style="20" customWidth="1"/>
    <col min="5" max="5" width="13.85546875" style="20" customWidth="1"/>
    <col min="6" max="6" width="2.28515625" style="20" customWidth="1"/>
    <col min="7" max="7" width="11.28515625" style="20" customWidth="1"/>
    <col min="8" max="8" width="11.7109375" style="20" customWidth="1"/>
    <col min="9" max="16384" width="11.5703125" style="20"/>
  </cols>
  <sheetData>
    <row r="1" spans="1:13" s="418" customFormat="1" ht="45" customHeight="1">
      <c r="A1" s="416" t="s">
        <v>47</v>
      </c>
      <c r="B1" s="416"/>
      <c r="C1" s="416"/>
      <c r="D1" s="416"/>
      <c r="E1" s="416"/>
      <c r="F1" s="416"/>
      <c r="G1" s="416"/>
      <c r="H1" s="416"/>
    </row>
    <row r="2" spans="1:13" s="16" customFormat="1" ht="15" customHeight="1" thickBot="1">
      <c r="F2" s="17"/>
    </row>
    <row r="3" spans="1:13" s="16" customFormat="1" ht="19.899999999999999" customHeight="1" thickBot="1">
      <c r="A3" s="18"/>
      <c r="B3" s="1040">
        <v>2016</v>
      </c>
      <c r="C3" s="1041"/>
      <c r="D3" s="1040">
        <v>2017</v>
      </c>
      <c r="E3" s="1041"/>
      <c r="F3" s="420"/>
      <c r="G3" s="1040" t="s">
        <v>36</v>
      </c>
      <c r="H3" s="1041"/>
    </row>
    <row r="4" spans="1:13" s="16" customFormat="1" ht="27" customHeight="1" thickBot="1">
      <c r="B4" s="867" t="s">
        <v>48</v>
      </c>
      <c r="C4" s="609" t="s">
        <v>49</v>
      </c>
      <c r="D4" s="867" t="s">
        <v>48</v>
      </c>
      <c r="E4" s="609" t="s">
        <v>49</v>
      </c>
      <c r="F4" s="422"/>
      <c r="G4" s="867" t="s">
        <v>48</v>
      </c>
      <c r="H4" s="438" t="s">
        <v>50</v>
      </c>
    </row>
    <row r="5" spans="1:13" ht="19.899999999999999" customHeight="1">
      <c r="A5" s="783" t="s">
        <v>51</v>
      </c>
      <c r="B5" s="439">
        <v>214</v>
      </c>
      <c r="C5" s="883">
        <f>B5/$B$7</f>
        <v>0.67936507936507939</v>
      </c>
      <c r="D5" s="439">
        <v>213</v>
      </c>
      <c r="E5" s="883">
        <f>D5/$D$7</f>
        <v>0.67405063291139244</v>
      </c>
      <c r="F5" s="425"/>
      <c r="G5" s="440">
        <f>D5-B5</f>
        <v>-1</v>
      </c>
      <c r="H5" s="884">
        <f>D5/B5-1</f>
        <v>-4.6728971962616273E-3</v>
      </c>
      <c r="K5" s="418"/>
      <c r="L5" s="418"/>
      <c r="M5" s="418"/>
    </row>
    <row r="6" spans="1:13" ht="19.899999999999999" customHeight="1" thickBot="1">
      <c r="A6" s="784" t="s">
        <v>52</v>
      </c>
      <c r="B6" s="441">
        <v>101</v>
      </c>
      <c r="C6" s="888">
        <f t="shared" ref="C6:C7" si="0">B6/$B$7</f>
        <v>0.32063492063492066</v>
      </c>
      <c r="D6" s="441">
        <v>103</v>
      </c>
      <c r="E6" s="888">
        <f>D6/$D$7</f>
        <v>0.32594936708860761</v>
      </c>
      <c r="F6" s="425"/>
      <c r="G6" s="440">
        <f>D6-B6</f>
        <v>2</v>
      </c>
      <c r="H6" s="884">
        <f>D6/B6-1</f>
        <v>1.980198019801982E-2</v>
      </c>
      <c r="K6" s="418"/>
      <c r="L6" s="418"/>
      <c r="M6" s="418"/>
    </row>
    <row r="7" spans="1:13" ht="19.899999999999999" customHeight="1" thickBot="1">
      <c r="A7" s="873" t="s">
        <v>53</v>
      </c>
      <c r="B7" s="443">
        <f>SUM(B5:B6)</f>
        <v>315</v>
      </c>
      <c r="C7" s="886">
        <f t="shared" si="0"/>
        <v>1</v>
      </c>
      <c r="D7" s="443">
        <f>SUM(D5:D6)</f>
        <v>316</v>
      </c>
      <c r="E7" s="886">
        <f>D7/$D$7</f>
        <v>1</v>
      </c>
      <c r="F7" s="19"/>
      <c r="G7" s="444">
        <f>D7-B7</f>
        <v>1</v>
      </c>
      <c r="H7" s="889">
        <f>D7/B7-1</f>
        <v>3.1746031746031633E-3</v>
      </c>
      <c r="K7" s="418"/>
      <c r="L7" s="418"/>
      <c r="M7" s="418"/>
    </row>
    <row r="8" spans="1:13" ht="13.15" customHeight="1">
      <c r="H8" s="418"/>
      <c r="I8" s="418"/>
      <c r="J8" s="418"/>
      <c r="K8" s="418"/>
      <c r="L8" s="418"/>
      <c r="M8" s="418"/>
    </row>
    <row r="9" spans="1:13" ht="15">
      <c r="H9" s="418"/>
      <c r="I9" s="418"/>
      <c r="J9" s="418"/>
      <c r="K9" s="418"/>
      <c r="L9" s="418"/>
      <c r="M9" s="418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Normal="100" workbookViewId="0">
      <selection activeCell="F26" sqref="F26:F28"/>
    </sheetView>
  </sheetViews>
  <sheetFormatPr baseColWidth="10" defaultColWidth="11.5703125" defaultRowHeight="12.75"/>
  <cols>
    <col min="1" max="1" width="26.85546875" style="20" customWidth="1"/>
    <col min="2" max="3" width="12.7109375" style="20" customWidth="1"/>
    <col min="4" max="4" width="2.28515625" style="20" customWidth="1"/>
    <col min="5" max="6" width="12.7109375" style="20" customWidth="1"/>
    <col min="7" max="16384" width="11.5703125" style="20"/>
  </cols>
  <sheetData>
    <row r="1" spans="1:8" s="418" customFormat="1" ht="45" customHeight="1">
      <c r="A1" s="416" t="s">
        <v>54</v>
      </c>
      <c r="B1" s="416"/>
      <c r="C1" s="416"/>
      <c r="D1" s="416"/>
      <c r="E1" s="416"/>
      <c r="F1" s="416"/>
      <c r="G1" s="417"/>
      <c r="H1" s="417"/>
    </row>
    <row r="2" spans="1:8" s="418" customFormat="1" ht="14.1" customHeight="1">
      <c r="A2" s="416"/>
      <c r="B2" s="416"/>
      <c r="C2" s="416"/>
      <c r="D2" s="416"/>
      <c r="E2" s="416"/>
      <c r="F2" s="416"/>
      <c r="G2" s="417"/>
      <c r="H2" s="417"/>
    </row>
    <row r="3" spans="1:8" s="418" customFormat="1" ht="14.1" customHeight="1">
      <c r="A3" s="416"/>
      <c r="B3" s="416"/>
      <c r="C3" s="416"/>
      <c r="D3" s="416"/>
      <c r="E3" s="416"/>
      <c r="F3" s="416"/>
      <c r="G3" s="417"/>
      <c r="H3" s="417"/>
    </row>
    <row r="4" spans="1:8" s="418" customFormat="1" ht="14.1" customHeight="1">
      <c r="A4" s="416"/>
      <c r="B4" s="416"/>
      <c r="C4" s="416"/>
      <c r="D4" s="416"/>
      <c r="E4" s="416"/>
      <c r="F4" s="416"/>
      <c r="G4" s="417"/>
      <c r="H4" s="417"/>
    </row>
    <row r="5" spans="1:8" s="418" customFormat="1" ht="14.1" customHeight="1">
      <c r="A5" s="416"/>
      <c r="B5" s="416"/>
      <c r="C5" s="416"/>
      <c r="D5" s="416"/>
      <c r="E5" s="416"/>
      <c r="F5" s="416"/>
      <c r="G5" s="417"/>
      <c r="H5" s="417"/>
    </row>
    <row r="6" spans="1:8" s="418" customFormat="1" ht="14.1" customHeight="1">
      <c r="A6" s="416"/>
      <c r="B6" s="416"/>
      <c r="C6" s="416"/>
      <c r="D6" s="416"/>
      <c r="E6" s="416"/>
      <c r="F6" s="416"/>
      <c r="G6" s="417"/>
      <c r="H6" s="417"/>
    </row>
    <row r="7" spans="1:8" s="418" customFormat="1" ht="14.1" customHeight="1">
      <c r="A7" s="416"/>
      <c r="B7" s="416"/>
      <c r="C7" s="416"/>
      <c r="D7" s="416"/>
      <c r="E7" s="416"/>
      <c r="F7" s="416"/>
      <c r="G7" s="417"/>
      <c r="H7" s="417"/>
    </row>
    <row r="8" spans="1:8" s="418" customFormat="1" ht="14.1" customHeight="1">
      <c r="A8" s="416"/>
      <c r="B8" s="416"/>
      <c r="C8" s="416"/>
      <c r="D8" s="416"/>
      <c r="E8" s="416"/>
      <c r="F8" s="416"/>
      <c r="G8" s="417"/>
      <c r="H8" s="417"/>
    </row>
    <row r="9" spans="1:8" s="418" customFormat="1" ht="14.1" customHeight="1">
      <c r="A9" s="416"/>
      <c r="B9" s="416"/>
      <c r="C9" s="416"/>
      <c r="D9" s="416"/>
      <c r="E9" s="416"/>
      <c r="F9" s="416"/>
      <c r="G9" s="417"/>
      <c r="H9" s="417"/>
    </row>
    <row r="10" spans="1:8" s="418" customFormat="1" ht="14.1" customHeight="1">
      <c r="A10" s="416"/>
      <c r="B10" s="416"/>
      <c r="C10" s="416"/>
      <c r="D10" s="416"/>
      <c r="E10" s="416"/>
      <c r="F10" s="416"/>
      <c r="G10" s="417"/>
      <c r="H10" s="417"/>
    </row>
    <row r="11" spans="1:8" s="418" customFormat="1" ht="14.1" customHeight="1">
      <c r="A11" s="416"/>
      <c r="B11" s="416"/>
      <c r="C11" s="416"/>
      <c r="D11" s="416"/>
      <c r="E11" s="416"/>
      <c r="F11" s="416"/>
      <c r="G11" s="417"/>
      <c r="H11" s="417"/>
    </row>
    <row r="12" spans="1:8" s="418" customFormat="1" ht="14.1" customHeight="1">
      <c r="A12" s="416"/>
      <c r="B12" s="416"/>
      <c r="C12" s="416"/>
      <c r="D12" s="416"/>
      <c r="E12" s="416"/>
      <c r="F12" s="416"/>
      <c r="G12" s="417"/>
      <c r="H12" s="417"/>
    </row>
    <row r="13" spans="1:8" s="418" customFormat="1" ht="14.1" customHeight="1">
      <c r="A13" s="416"/>
      <c r="B13" s="416"/>
      <c r="C13" s="416"/>
      <c r="D13" s="416"/>
      <c r="E13" s="416"/>
      <c r="F13" s="416"/>
      <c r="G13" s="417"/>
      <c r="H13" s="417"/>
    </row>
    <row r="14" spans="1:8" s="418" customFormat="1" ht="14.1" customHeight="1">
      <c r="A14" s="416"/>
      <c r="B14" s="416"/>
      <c r="C14" s="416"/>
      <c r="D14" s="416"/>
      <c r="E14" s="416"/>
      <c r="F14" s="416"/>
      <c r="G14" s="417"/>
      <c r="H14" s="417"/>
    </row>
    <row r="15" spans="1:8" s="418" customFormat="1" ht="14.1" customHeight="1">
      <c r="A15" s="416"/>
      <c r="B15" s="416"/>
      <c r="C15" s="416"/>
      <c r="D15" s="416"/>
      <c r="E15" s="416"/>
      <c r="F15" s="416"/>
      <c r="G15" s="417"/>
      <c r="H15" s="417"/>
    </row>
    <row r="16" spans="1:8" s="418" customFormat="1" ht="14.1" customHeight="1">
      <c r="A16" s="416"/>
      <c r="B16" s="416"/>
      <c r="C16" s="416"/>
      <c r="D16" s="416"/>
      <c r="E16" s="416"/>
      <c r="F16" s="416"/>
      <c r="G16" s="417"/>
      <c r="H16" s="417"/>
    </row>
    <row r="17" spans="1:13" s="418" customFormat="1" ht="14.1" customHeight="1">
      <c r="A17" s="416"/>
      <c r="B17" s="416"/>
      <c r="C17" s="416"/>
      <c r="D17" s="416"/>
      <c r="E17" s="416"/>
      <c r="F17" s="416"/>
      <c r="G17" s="417"/>
      <c r="H17" s="417"/>
    </row>
    <row r="18" spans="1:13" s="418" customFormat="1" ht="14.1" customHeight="1">
      <c r="A18" s="416"/>
      <c r="B18" s="416"/>
      <c r="C18" s="416"/>
      <c r="D18" s="416"/>
      <c r="E18" s="416"/>
      <c r="F18" s="416"/>
      <c r="G18" s="417"/>
      <c r="H18" s="417"/>
    </row>
    <row r="19" spans="1:13" ht="15">
      <c r="A19" s="22"/>
      <c r="B19" s="23"/>
      <c r="C19" s="23"/>
      <c r="D19" s="17"/>
      <c r="E19" s="16"/>
      <c r="F19" s="16"/>
      <c r="H19" s="419"/>
      <c r="I19" s="419"/>
      <c r="J19" s="419"/>
      <c r="K19" s="419"/>
      <c r="L19" s="419"/>
      <c r="M19" s="419"/>
    </row>
    <row r="20" spans="1:13" ht="15">
      <c r="A20" s="22"/>
      <c r="B20" s="23"/>
      <c r="C20" s="23"/>
      <c r="D20" s="17"/>
      <c r="E20" s="16"/>
      <c r="F20" s="16"/>
      <c r="H20" s="419"/>
      <c r="I20" s="419"/>
      <c r="J20" s="419"/>
      <c r="K20" s="419"/>
      <c r="L20" s="419"/>
      <c r="M20" s="419"/>
    </row>
    <row r="21" spans="1:13" ht="15">
      <c r="A21" s="22"/>
      <c r="B21" s="23"/>
      <c r="C21" s="23"/>
      <c r="D21" s="17"/>
      <c r="E21" s="16"/>
      <c r="F21" s="16"/>
      <c r="H21" s="419"/>
      <c r="I21" s="419"/>
      <c r="J21" s="419"/>
      <c r="K21" s="419"/>
      <c r="L21" s="419"/>
      <c r="M21" s="419"/>
    </row>
    <row r="22" spans="1:13" ht="15">
      <c r="A22" s="22"/>
      <c r="B22" s="23"/>
      <c r="C22" s="23"/>
      <c r="D22" s="17"/>
      <c r="E22" s="16"/>
      <c r="F22" s="16"/>
      <c r="H22" s="419"/>
      <c r="I22" s="419"/>
      <c r="J22" s="419"/>
      <c r="K22" s="419"/>
      <c r="L22" s="419"/>
      <c r="M22" s="419"/>
    </row>
    <row r="23" spans="1:13" ht="15.75" thickBot="1">
      <c r="A23" s="22"/>
      <c r="B23" s="23"/>
      <c r="C23" s="23"/>
      <c r="D23" s="17"/>
      <c r="E23" s="16"/>
      <c r="F23" s="16"/>
      <c r="H23" s="419"/>
      <c r="I23" s="419"/>
      <c r="J23" s="419"/>
      <c r="K23" s="419"/>
      <c r="L23" s="419"/>
      <c r="M23" s="419"/>
    </row>
    <row r="24" spans="1:13" ht="19.899999999999999" customHeight="1" thickBot="1">
      <c r="A24" s="22"/>
      <c r="B24" s="23"/>
      <c r="C24" s="23"/>
      <c r="D24" s="420"/>
      <c r="E24" s="1040" t="s">
        <v>36</v>
      </c>
      <c r="F24" s="1041"/>
      <c r="H24" s="419"/>
      <c r="I24" s="419"/>
      <c r="J24" s="419"/>
      <c r="K24" s="419"/>
      <c r="L24" s="419"/>
      <c r="M24" s="419"/>
    </row>
    <row r="25" spans="1:13" ht="24" customHeight="1" thickBot="1">
      <c r="A25" s="24"/>
      <c r="B25" s="445">
        <v>2016</v>
      </c>
      <c r="C25" s="446">
        <v>2017</v>
      </c>
      <c r="D25" s="422"/>
      <c r="E25" s="437" t="s">
        <v>56</v>
      </c>
      <c r="F25" s="438" t="s">
        <v>50</v>
      </c>
      <c r="H25" s="419"/>
      <c r="I25" s="419"/>
      <c r="J25" s="419"/>
      <c r="K25" s="419"/>
      <c r="L25" s="419"/>
      <c r="M25" s="419"/>
    </row>
    <row r="26" spans="1:13" ht="19.899999999999999" customHeight="1">
      <c r="A26" s="783" t="s">
        <v>51</v>
      </c>
      <c r="B26" s="447">
        <v>47.383177570093459</v>
      </c>
      <c r="C26" s="447">
        <v>47.19</v>
      </c>
      <c r="D26" s="425"/>
      <c r="E26" s="448">
        <f>C26-B26</f>
        <v>-0.19317757009346082</v>
      </c>
      <c r="F26" s="884">
        <f>(C26-B26)/B26</f>
        <v>-4.0769230769231377E-3</v>
      </c>
    </row>
    <row r="27" spans="1:13" ht="19.899999999999999" customHeight="1" thickBot="1">
      <c r="A27" s="785" t="s">
        <v>52</v>
      </c>
      <c r="B27" s="449">
        <v>48.316831683168317</v>
      </c>
      <c r="C27" s="449">
        <v>48.62</v>
      </c>
      <c r="D27" s="425"/>
      <c r="E27" s="448">
        <f>C27-B27</f>
        <v>0.30316831683168033</v>
      </c>
      <c r="F27" s="884">
        <f>(C27-B27)/B27</f>
        <v>6.2745901639343678E-3</v>
      </c>
    </row>
    <row r="28" spans="1:13" ht="19.899999999999999" customHeight="1" thickBot="1">
      <c r="A28" s="442" t="s">
        <v>55</v>
      </c>
      <c r="B28" s="450">
        <v>47.682539682539684</v>
      </c>
      <c r="C28" s="450">
        <v>47.66</v>
      </c>
      <c r="D28" s="19"/>
      <c r="E28" s="451">
        <f>C28-B28</f>
        <v>-2.2539682539687078E-2</v>
      </c>
      <c r="F28" s="889">
        <f>(C28-B28)/B28</f>
        <v>-4.7270306258331753E-4</v>
      </c>
    </row>
    <row r="29" spans="1:13" ht="15">
      <c r="A29" s="25"/>
      <c r="B29" s="25"/>
      <c r="C29" s="25"/>
      <c r="F29" s="418"/>
    </row>
    <row r="30" spans="1:13" ht="15">
      <c r="A30" s="25"/>
      <c r="B30" s="25"/>
      <c r="C30" s="25"/>
      <c r="F30" s="418"/>
    </row>
  </sheetData>
  <mergeCells count="1">
    <mergeCell ref="E24:F24"/>
  </mergeCells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>
      <selection activeCell="H3" sqref="H3"/>
    </sheetView>
  </sheetViews>
  <sheetFormatPr baseColWidth="10" defaultColWidth="11.5703125" defaultRowHeight="15"/>
  <cols>
    <col min="1" max="1" width="67" style="36" customWidth="1"/>
    <col min="2" max="3" width="8.7109375" style="36" customWidth="1"/>
    <col min="4" max="4" width="4.7109375" style="20" customWidth="1"/>
    <col min="5" max="6" width="10.7109375" style="418" customWidth="1"/>
    <col min="7" max="16384" width="11.5703125" style="36"/>
  </cols>
  <sheetData>
    <row r="1" spans="1:8" s="418" customFormat="1" ht="45" customHeight="1">
      <c r="A1" s="416" t="s">
        <v>57</v>
      </c>
      <c r="B1" s="416"/>
      <c r="C1" s="416"/>
      <c r="D1" s="416"/>
      <c r="E1" s="416"/>
      <c r="F1" s="416"/>
      <c r="G1" s="417"/>
      <c r="H1" s="417"/>
    </row>
    <row r="2" spans="1:8" s="33" customFormat="1" ht="15" customHeight="1">
      <c r="A2" s="31"/>
      <c r="B2" s="32"/>
      <c r="C2" s="32"/>
      <c r="E2" s="34"/>
      <c r="F2" s="35"/>
    </row>
    <row r="30" spans="1:7" ht="28.5" customHeight="1">
      <c r="A30" s="874" t="s">
        <v>609</v>
      </c>
      <c r="B30" s="756"/>
      <c r="C30" s="756"/>
      <c r="D30" s="756"/>
      <c r="E30" s="756"/>
      <c r="F30" s="756"/>
      <c r="G30" s="756"/>
    </row>
    <row r="31" spans="1:7" s="20" customFormat="1">
      <c r="D31" s="418"/>
      <c r="E31"/>
      <c r="F31"/>
    </row>
    <row r="32" spans="1:7" s="20" customFormat="1" ht="19.899999999999999" customHeight="1" thickBot="1">
      <c r="E32"/>
      <c r="F32"/>
    </row>
    <row r="33" spans="1:9" s="20" customFormat="1" ht="19.899999999999999" customHeight="1" thickBot="1">
      <c r="A33" s="26" t="s">
        <v>58</v>
      </c>
      <c r="B33" s="27">
        <v>2016</v>
      </c>
      <c r="C33" s="27">
        <v>2017</v>
      </c>
      <c r="E33"/>
      <c r="F33"/>
    </row>
    <row r="34" spans="1:9" s="20" customFormat="1" ht="18" customHeight="1">
      <c r="A34" s="452" t="s">
        <v>59</v>
      </c>
      <c r="B34" s="767">
        <v>2</v>
      </c>
      <c r="C34" s="767">
        <v>2</v>
      </c>
      <c r="E34"/>
      <c r="F34"/>
    </row>
    <row r="35" spans="1:9" s="20" customFormat="1" ht="18" customHeight="1">
      <c r="A35" s="453" t="s">
        <v>60</v>
      </c>
      <c r="B35" s="768">
        <v>1</v>
      </c>
      <c r="C35" s="768">
        <v>0</v>
      </c>
      <c r="E35"/>
      <c r="F35"/>
    </row>
    <row r="36" spans="1:9" s="20" customFormat="1" ht="18" customHeight="1">
      <c r="A36" s="453" t="s">
        <v>61</v>
      </c>
      <c r="B36" s="768">
        <v>4</v>
      </c>
      <c r="C36" s="768">
        <v>5</v>
      </c>
      <c r="E36"/>
      <c r="F36"/>
    </row>
    <row r="37" spans="1:9" s="20" customFormat="1" ht="18" customHeight="1">
      <c r="A37" s="453" t="s">
        <v>62</v>
      </c>
      <c r="B37" s="768">
        <v>68</v>
      </c>
      <c r="C37" s="768">
        <v>66</v>
      </c>
      <c r="E37"/>
      <c r="F37"/>
    </row>
    <row r="38" spans="1:9" s="20" customFormat="1" ht="18" customHeight="1">
      <c r="A38" s="453" t="s">
        <v>63</v>
      </c>
      <c r="B38" s="768">
        <v>6</v>
      </c>
      <c r="C38" s="768">
        <v>8</v>
      </c>
      <c r="E38"/>
      <c r="F38"/>
    </row>
    <row r="39" spans="1:9" s="20" customFormat="1" ht="18" customHeight="1">
      <c r="A39" s="453" t="s">
        <v>64</v>
      </c>
      <c r="B39" s="768">
        <v>8</v>
      </c>
      <c r="C39" s="768">
        <v>8</v>
      </c>
      <c r="E39"/>
      <c r="F39"/>
    </row>
    <row r="40" spans="1:9" s="20" customFormat="1" ht="18" customHeight="1">
      <c r="A40" s="453" t="s">
        <v>65</v>
      </c>
      <c r="B40" s="768">
        <v>50</v>
      </c>
      <c r="C40" s="768">
        <v>51</v>
      </c>
      <c r="E40"/>
      <c r="F40"/>
    </row>
    <row r="41" spans="1:9" s="20" customFormat="1" ht="18" customHeight="1">
      <c r="A41" s="415" t="s">
        <v>66</v>
      </c>
      <c r="B41" s="769">
        <v>49</v>
      </c>
      <c r="C41" s="769">
        <v>48</v>
      </c>
      <c r="E41"/>
      <c r="F41"/>
    </row>
    <row r="42" spans="1:9" s="20" customFormat="1" ht="18" customHeight="1">
      <c r="A42" s="453" t="s">
        <v>67</v>
      </c>
      <c r="B42" s="768">
        <v>44</v>
      </c>
      <c r="C42" s="768">
        <v>43</v>
      </c>
      <c r="E42"/>
      <c r="F42"/>
    </row>
    <row r="43" spans="1:9" s="20" customFormat="1" ht="18" customHeight="1">
      <c r="A43" s="453" t="s">
        <v>68</v>
      </c>
      <c r="B43" s="768">
        <v>31</v>
      </c>
      <c r="C43" s="768">
        <v>31</v>
      </c>
      <c r="E43"/>
      <c r="F43"/>
    </row>
    <row r="44" spans="1:9" s="20" customFormat="1" ht="18" customHeight="1">
      <c r="A44" s="415" t="s">
        <v>69</v>
      </c>
      <c r="B44" s="769">
        <v>30</v>
      </c>
      <c r="C44" s="769">
        <v>32</v>
      </c>
      <c r="E44"/>
      <c r="F44"/>
      <c r="H44" s="28"/>
      <c r="I44" s="28"/>
    </row>
    <row r="45" spans="1:9" s="20" customFormat="1" ht="18" customHeight="1" thickBot="1">
      <c r="A45" s="454" t="s">
        <v>70</v>
      </c>
      <c r="B45" s="770">
        <v>22</v>
      </c>
      <c r="C45" s="770">
        <v>22</v>
      </c>
      <c r="E45"/>
      <c r="F45"/>
    </row>
    <row r="46" spans="1:9" s="20" customFormat="1" ht="19.899999999999999" customHeight="1" thickBot="1">
      <c r="A46" s="29" t="s">
        <v>71</v>
      </c>
      <c r="B46" s="30">
        <f>SUM(B34:B45)</f>
        <v>315</v>
      </c>
      <c r="C46" s="30">
        <f>SUM(C34:C45)</f>
        <v>316</v>
      </c>
      <c r="E46"/>
      <c r="F46"/>
    </row>
    <row r="48" spans="1:9">
      <c r="A48" s="37"/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zoomScaleNormal="100" workbookViewId="0">
      <selection activeCell="I10" sqref="I10"/>
    </sheetView>
  </sheetViews>
  <sheetFormatPr baseColWidth="10" defaultColWidth="11.5703125" defaultRowHeight="15"/>
  <cols>
    <col min="1" max="1" width="49.140625" style="455" customWidth="1"/>
    <col min="2" max="3" width="11.5703125" style="418"/>
    <col min="4" max="4" width="2.28515625" style="20" customWidth="1"/>
    <col min="5" max="5" width="10.7109375" style="418" customWidth="1"/>
    <col min="6" max="6" width="13.140625" style="418" customWidth="1"/>
    <col min="7" max="8" width="11.5703125" style="418"/>
    <col min="9" max="9" width="51.5703125" customWidth="1"/>
    <col min="10" max="16384" width="11.5703125" style="418"/>
  </cols>
  <sheetData>
    <row r="1" spans="1:6" ht="48" customHeight="1">
      <c r="A1" s="416" t="s">
        <v>72</v>
      </c>
      <c r="B1" s="416"/>
      <c r="C1" s="416"/>
      <c r="D1" s="418"/>
    </row>
    <row r="2" spans="1:6" ht="15.75" thickBot="1">
      <c r="A2" s="418"/>
      <c r="D2" s="418"/>
    </row>
    <row r="3" spans="1:6" ht="19.899999999999999" customHeight="1" thickBot="1">
      <c r="E3" s="1042" t="s">
        <v>36</v>
      </c>
      <c r="F3" s="1043"/>
    </row>
    <row r="4" spans="1:6" ht="19.899999999999999" customHeight="1" thickBot="1">
      <c r="A4" s="38"/>
      <c r="B4" s="456">
        <v>2016</v>
      </c>
      <c r="C4" s="456">
        <v>2017</v>
      </c>
      <c r="E4" s="457" t="s">
        <v>48</v>
      </c>
      <c r="F4" s="458" t="s">
        <v>50</v>
      </c>
    </row>
    <row r="5" spans="1:6" ht="18" customHeight="1">
      <c r="A5" s="459" t="s">
        <v>73</v>
      </c>
      <c r="B5" s="460">
        <v>59</v>
      </c>
      <c r="C5" s="460">
        <v>59</v>
      </c>
      <c r="E5" s="461">
        <f>C5-B5</f>
        <v>0</v>
      </c>
      <c r="F5" s="890">
        <f>(C5-B5)/B5</f>
        <v>0</v>
      </c>
    </row>
    <row r="6" spans="1:6" ht="18" customHeight="1" thickBot="1">
      <c r="A6" s="462" t="s">
        <v>74</v>
      </c>
      <c r="B6" s="463">
        <v>13</v>
      </c>
      <c r="C6" s="463">
        <v>11</v>
      </c>
      <c r="E6" s="464">
        <f>C6-B6</f>
        <v>-2</v>
      </c>
      <c r="F6" s="891">
        <f>(C6-B6)/B6</f>
        <v>-0.15384615384615385</v>
      </c>
    </row>
    <row r="7" spans="1:6" ht="19.899999999999999" customHeight="1" thickBot="1">
      <c r="A7" s="465" t="s">
        <v>75</v>
      </c>
      <c r="B7" s="466">
        <f>SUM(B5:B6)</f>
        <v>72</v>
      </c>
      <c r="C7" s="466">
        <f>SUM(C5:C6)</f>
        <v>70</v>
      </c>
      <c r="E7" s="467">
        <f>C7-B7</f>
        <v>-2</v>
      </c>
      <c r="F7" s="892">
        <f>(C7-B7)/B7</f>
        <v>-2.7777777777777776E-2</v>
      </c>
    </row>
    <row r="8" spans="1:6" ht="18" customHeight="1">
      <c r="A8" s="468" t="s">
        <v>76</v>
      </c>
      <c r="B8" s="460">
        <v>111</v>
      </c>
      <c r="C8" s="460">
        <v>113</v>
      </c>
      <c r="E8" s="439">
        <f>C8-B8</f>
        <v>2</v>
      </c>
      <c r="F8" s="898">
        <f>(C8-B8)/B8</f>
        <v>1.8018018018018018E-2</v>
      </c>
    </row>
    <row r="9" spans="1:6" ht="18" customHeight="1" thickBot="1">
      <c r="A9" s="469" t="s">
        <v>77</v>
      </c>
      <c r="B9" s="470">
        <v>39</v>
      </c>
      <c r="C9" s="470">
        <v>35</v>
      </c>
      <c r="E9" s="464">
        <f>C9-B9</f>
        <v>-4</v>
      </c>
      <c r="F9" s="891">
        <f>(C9-B9)/B9</f>
        <v>-0.10256410256410256</v>
      </c>
    </row>
    <row r="10" spans="1:6" ht="19.899999999999999" customHeight="1" thickBot="1">
      <c r="A10" s="465" t="s">
        <v>78</v>
      </c>
      <c r="B10" s="466">
        <f>SUM(B8:B9)</f>
        <v>150</v>
      </c>
      <c r="C10" s="466">
        <f>SUM(C8:C9)</f>
        <v>148</v>
      </c>
      <c r="E10" s="467">
        <f t="shared" ref="E10:E17" si="0">C10-B10</f>
        <v>-2</v>
      </c>
      <c r="F10" s="892">
        <f t="shared" ref="F10:F15" si="1">(C10-B10)/B10</f>
        <v>-1.3333333333333334E-2</v>
      </c>
    </row>
    <row r="11" spans="1:6" ht="18" customHeight="1">
      <c r="A11" s="468" t="s">
        <v>79</v>
      </c>
      <c r="B11" s="471">
        <v>39</v>
      </c>
      <c r="C11" s="471">
        <v>41</v>
      </c>
      <c r="E11" s="439">
        <f t="shared" si="0"/>
        <v>2</v>
      </c>
      <c r="F11" s="893">
        <f t="shared" si="1"/>
        <v>5.128205128205128E-2</v>
      </c>
    </row>
    <row r="12" spans="1:6" ht="18" customHeight="1" thickBot="1">
      <c r="A12" s="469" t="s">
        <v>80</v>
      </c>
      <c r="B12" s="470">
        <v>6</v>
      </c>
      <c r="C12" s="470">
        <v>7</v>
      </c>
      <c r="E12" s="464">
        <f t="shared" si="0"/>
        <v>1</v>
      </c>
      <c r="F12" s="891">
        <f t="shared" si="1"/>
        <v>0.16666666666666666</v>
      </c>
    </row>
    <row r="13" spans="1:6" ht="19.899999999999999" customHeight="1" thickBot="1">
      <c r="A13" s="465" t="s">
        <v>81</v>
      </c>
      <c r="B13" s="466">
        <f>SUM(B11:B12)</f>
        <v>45</v>
      </c>
      <c r="C13" s="466">
        <f>SUM(C11:C12)</f>
        <v>48</v>
      </c>
      <c r="E13" s="467">
        <f t="shared" si="0"/>
        <v>3</v>
      </c>
      <c r="F13" s="892">
        <f t="shared" si="1"/>
        <v>6.6666666666666666E-2</v>
      </c>
    </row>
    <row r="14" spans="1:6" ht="18" customHeight="1" thickBot="1">
      <c r="A14" s="472" t="s">
        <v>85</v>
      </c>
      <c r="B14" s="473">
        <v>47</v>
      </c>
      <c r="C14" s="473">
        <v>49</v>
      </c>
      <c r="E14" s="441">
        <f t="shared" si="0"/>
        <v>2</v>
      </c>
      <c r="F14" s="894">
        <f t="shared" si="1"/>
        <v>4.2553191489361701E-2</v>
      </c>
    </row>
    <row r="15" spans="1:6" ht="19.899999999999999" customHeight="1" thickBot="1">
      <c r="A15" s="465" t="s">
        <v>82</v>
      </c>
      <c r="B15" s="466">
        <f>+B14</f>
        <v>47</v>
      </c>
      <c r="C15" s="466">
        <f>+C14</f>
        <v>49</v>
      </c>
      <c r="E15" s="467">
        <f t="shared" si="0"/>
        <v>2</v>
      </c>
      <c r="F15" s="892">
        <f t="shared" si="1"/>
        <v>4.2553191489361701E-2</v>
      </c>
    </row>
    <row r="16" spans="1:6" ht="18" customHeight="1" thickBot="1">
      <c r="A16" s="472" t="s">
        <v>84</v>
      </c>
      <c r="B16" s="473">
        <v>1</v>
      </c>
      <c r="C16" s="473">
        <v>1</v>
      </c>
      <c r="E16" s="441">
        <f t="shared" si="0"/>
        <v>0</v>
      </c>
      <c r="F16" s="896" t="s">
        <v>9</v>
      </c>
    </row>
    <row r="17" spans="1:6" ht="19.899999999999999" customHeight="1" thickBot="1">
      <c r="A17" s="465" t="s">
        <v>83</v>
      </c>
      <c r="B17" s="466">
        <v>1</v>
      </c>
      <c r="C17" s="466">
        <v>1</v>
      </c>
      <c r="E17" s="474">
        <f t="shared" si="0"/>
        <v>0</v>
      </c>
      <c r="F17" s="897" t="s">
        <v>9</v>
      </c>
    </row>
    <row r="18" spans="1:6" ht="19.899999999999999" customHeight="1" thickBot="1">
      <c r="A18" s="875" t="s">
        <v>86</v>
      </c>
      <c r="B18" s="475">
        <f>+B7+B10+B13+B15+B17</f>
        <v>315</v>
      </c>
      <c r="C18" s="475">
        <f>+C7+C10+C13+C15+C17</f>
        <v>316</v>
      </c>
      <c r="E18" s="476">
        <f>C10-B10</f>
        <v>-2</v>
      </c>
      <c r="F18" s="895">
        <f>(C10-B10)/B10</f>
        <v>-1.3333333333333334E-2</v>
      </c>
    </row>
    <row r="21" spans="1:6" ht="27" customHeight="1">
      <c r="A21" s="1044" t="s">
        <v>87</v>
      </c>
      <c r="B21" s="1044"/>
      <c r="C21" s="1044"/>
      <c r="D21" s="1044"/>
      <c r="E21" s="1044"/>
      <c r="F21" s="1044"/>
    </row>
    <row r="22" spans="1:6" ht="29.25" customHeight="1">
      <c r="A22" s="1044" t="s">
        <v>700</v>
      </c>
      <c r="B22" s="1044"/>
      <c r="C22" s="1044"/>
      <c r="D22" s="1044"/>
      <c r="E22" s="1044"/>
      <c r="F22" s="1044"/>
    </row>
  </sheetData>
  <mergeCells count="3">
    <mergeCell ref="E3:F3"/>
    <mergeCell ref="A21:F21"/>
    <mergeCell ref="A22:F22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Normal="100" workbookViewId="0">
      <selection activeCell="I21" sqref="I21"/>
    </sheetView>
  </sheetViews>
  <sheetFormatPr baseColWidth="10" defaultColWidth="11.5703125" defaultRowHeight="12.75"/>
  <cols>
    <col min="1" max="1" width="40.42578125" style="20" customWidth="1"/>
    <col min="2" max="3" width="10.7109375" style="20" customWidth="1"/>
    <col min="4" max="4" width="10.140625" style="20" customWidth="1"/>
    <col min="5" max="6" width="10.7109375" style="20" customWidth="1"/>
    <col min="7" max="16384" width="11.5703125" style="20"/>
  </cols>
  <sheetData>
    <row r="1" spans="1:8" s="418" customFormat="1" ht="45" customHeight="1">
      <c r="A1" s="416" t="s">
        <v>88</v>
      </c>
      <c r="B1" s="416"/>
      <c r="C1" s="416"/>
      <c r="D1" s="416"/>
      <c r="E1" s="416"/>
      <c r="F1" s="416"/>
      <c r="G1" s="416"/>
      <c r="H1" s="417"/>
    </row>
    <row r="2" spans="1:8" s="418" customFormat="1" ht="15" customHeight="1">
      <c r="A2" s="416"/>
      <c r="B2" s="416"/>
      <c r="C2" s="416"/>
      <c r="D2" s="416"/>
      <c r="E2" s="416"/>
      <c r="F2" s="416"/>
      <c r="G2" s="416"/>
      <c r="H2" s="417"/>
    </row>
    <row r="3" spans="1:8" s="418" customFormat="1" ht="15" customHeight="1">
      <c r="A3" s="416"/>
      <c r="B3" s="416"/>
      <c r="C3" s="416"/>
      <c r="D3" s="416"/>
      <c r="E3" s="416"/>
      <c r="F3" s="416"/>
      <c r="G3" s="416"/>
      <c r="H3" s="417"/>
    </row>
    <row r="4" spans="1:8" s="418" customFormat="1" ht="15" customHeight="1">
      <c r="A4" s="416"/>
      <c r="B4" s="416"/>
      <c r="C4" s="416"/>
      <c r="D4" s="416"/>
      <c r="E4" s="416"/>
      <c r="F4" s="416"/>
      <c r="G4" s="416"/>
      <c r="H4" s="417"/>
    </row>
    <row r="5" spans="1:8" s="418" customFormat="1" ht="15" customHeight="1">
      <c r="A5" s="416"/>
      <c r="B5" s="416"/>
      <c r="C5" s="416"/>
      <c r="D5" s="416"/>
      <c r="E5" s="416"/>
      <c r="F5" s="416"/>
      <c r="G5" s="416"/>
      <c r="H5" s="417"/>
    </row>
    <row r="6" spans="1:8" s="418" customFormat="1" ht="15" customHeight="1">
      <c r="A6" s="416"/>
      <c r="B6" s="416"/>
      <c r="C6" s="416"/>
      <c r="D6" s="416"/>
      <c r="E6" s="416"/>
      <c r="F6" s="416"/>
      <c r="G6" s="416"/>
      <c r="H6" s="417"/>
    </row>
    <row r="7" spans="1:8" s="418" customFormat="1" ht="15" customHeight="1">
      <c r="A7" s="416"/>
      <c r="B7" s="416"/>
      <c r="C7" s="416"/>
      <c r="D7" s="416"/>
      <c r="E7" s="416"/>
      <c r="F7" s="416"/>
      <c r="G7" s="416"/>
      <c r="H7" s="417"/>
    </row>
    <row r="8" spans="1:8" s="418" customFormat="1" ht="15" customHeight="1">
      <c r="A8" s="416"/>
      <c r="B8" s="416"/>
      <c r="C8" s="416"/>
      <c r="D8" s="416"/>
      <c r="E8" s="416"/>
      <c r="F8" s="416"/>
      <c r="G8" s="416"/>
      <c r="H8" s="417"/>
    </row>
    <row r="9" spans="1:8" s="418" customFormat="1" ht="15" customHeight="1">
      <c r="A9" s="416"/>
      <c r="B9" s="416"/>
      <c r="C9" s="416"/>
      <c r="D9" s="416"/>
      <c r="E9" s="416"/>
      <c r="F9" s="416"/>
      <c r="G9" s="416"/>
      <c r="H9" s="417"/>
    </row>
    <row r="10" spans="1:8" s="418" customFormat="1" ht="15" customHeight="1">
      <c r="A10" s="416"/>
      <c r="B10" s="416"/>
      <c r="C10" s="416"/>
      <c r="D10" s="416"/>
      <c r="E10" s="416"/>
      <c r="F10" s="416"/>
      <c r="G10" s="416"/>
      <c r="H10" s="417"/>
    </row>
    <row r="11" spans="1:8" s="418" customFormat="1" ht="15" customHeight="1">
      <c r="A11" s="416"/>
      <c r="B11" s="416"/>
      <c r="C11" s="416"/>
      <c r="D11" s="416"/>
      <c r="E11" s="416"/>
      <c r="F11" s="416"/>
      <c r="G11" s="416"/>
      <c r="H11" s="417"/>
    </row>
    <row r="12" spans="1:8" s="418" customFormat="1" ht="15" customHeight="1">
      <c r="A12" s="416"/>
      <c r="B12" s="416"/>
      <c r="C12" s="416"/>
      <c r="D12" s="416"/>
      <c r="E12" s="416"/>
      <c r="F12" s="416"/>
      <c r="G12" s="416"/>
      <c r="H12" s="417"/>
    </row>
    <row r="13" spans="1:8" s="418" customFormat="1" ht="15" customHeight="1">
      <c r="A13" s="416"/>
      <c r="B13" s="416"/>
      <c r="C13" s="416"/>
      <c r="D13" s="416"/>
      <c r="E13" s="416"/>
      <c r="F13" s="416"/>
      <c r="G13" s="416"/>
      <c r="H13" s="417"/>
    </row>
    <row r="14" spans="1:8" s="418" customFormat="1" ht="15" customHeight="1">
      <c r="A14" s="416"/>
      <c r="B14" s="416"/>
      <c r="C14" s="416"/>
      <c r="D14" s="416"/>
      <c r="E14" s="416"/>
      <c r="F14" s="416"/>
      <c r="G14" s="416"/>
      <c r="H14" s="417"/>
    </row>
    <row r="15" spans="1:8" s="418" customFormat="1" ht="15" customHeight="1">
      <c r="A15" s="416"/>
      <c r="B15" s="416"/>
      <c r="C15" s="416"/>
      <c r="D15" s="416"/>
      <c r="E15" s="416"/>
      <c r="F15" s="416"/>
      <c r="G15" s="416"/>
      <c r="H15" s="417"/>
    </row>
    <row r="16" spans="1:8" s="418" customFormat="1" ht="15" customHeight="1">
      <c r="A16" s="416"/>
      <c r="B16" s="416"/>
      <c r="C16" s="416"/>
      <c r="D16" s="416"/>
      <c r="E16" s="416"/>
      <c r="F16" s="416"/>
      <c r="G16" s="416"/>
      <c r="H16" s="417"/>
    </row>
    <row r="17" spans="1:8" s="418" customFormat="1" ht="15" customHeight="1">
      <c r="A17" s="416"/>
      <c r="B17" s="416"/>
      <c r="C17" s="416"/>
      <c r="D17" s="416"/>
      <c r="E17" s="416"/>
      <c r="F17" s="416"/>
      <c r="G17" s="416"/>
      <c r="H17" s="417"/>
    </row>
    <row r="18" spans="1:8" s="418" customFormat="1" ht="15" customHeight="1">
      <c r="A18" s="416"/>
      <c r="B18" s="416"/>
      <c r="C18" s="416"/>
      <c r="D18" s="416"/>
      <c r="E18" s="416"/>
      <c r="F18" s="416"/>
      <c r="G18" s="416"/>
      <c r="H18" s="417"/>
    </row>
    <row r="19" spans="1:8" s="418" customFormat="1" ht="15" customHeight="1">
      <c r="A19" s="416"/>
      <c r="B19" s="416"/>
      <c r="C19" s="416"/>
      <c r="D19" s="416"/>
      <c r="E19" s="416"/>
      <c r="F19" s="416"/>
      <c r="G19" s="416"/>
      <c r="H19" s="417"/>
    </row>
    <row r="20" spans="1:8" s="418" customFormat="1" ht="15" customHeight="1">
      <c r="A20" s="416"/>
      <c r="B20" s="416"/>
      <c r="C20" s="416"/>
      <c r="D20" s="416"/>
      <c r="E20" s="416"/>
      <c r="F20" s="416"/>
      <c r="G20" s="416"/>
      <c r="H20" s="417"/>
    </row>
    <row r="21" spans="1:8" s="418" customFormat="1" ht="15" customHeight="1">
      <c r="A21" s="416"/>
      <c r="B21" s="416"/>
      <c r="C21" s="416"/>
      <c r="D21" s="416"/>
      <c r="E21" s="416"/>
      <c r="F21" s="416"/>
      <c r="G21" s="416"/>
      <c r="H21" s="417"/>
    </row>
    <row r="22" spans="1:8" s="418" customFormat="1" ht="15" customHeight="1">
      <c r="A22" s="416"/>
      <c r="B22" s="416"/>
      <c r="C22" s="416"/>
      <c r="D22" s="416"/>
      <c r="E22" s="416"/>
      <c r="F22" s="416"/>
      <c r="G22" s="416"/>
      <c r="H22" s="417"/>
    </row>
    <row r="24" spans="1:8" ht="19.899999999999999" customHeight="1" thickBot="1">
      <c r="A24" s="39"/>
      <c r="B24" s="39"/>
      <c r="E24" s="39"/>
      <c r="G24"/>
      <c r="H24"/>
    </row>
    <row r="25" spans="1:8" ht="19.899999999999999" customHeight="1" thickBot="1">
      <c r="A25" s="418"/>
      <c r="B25" s="1045">
        <v>2016</v>
      </c>
      <c r="C25" s="1046"/>
      <c r="D25" s="1045">
        <v>2017</v>
      </c>
      <c r="E25" s="1046"/>
      <c r="G25"/>
      <c r="H25"/>
    </row>
    <row r="26" spans="1:8" ht="18" customHeight="1">
      <c r="A26" s="876" t="s">
        <v>93</v>
      </c>
      <c r="B26" s="757">
        <v>190</v>
      </c>
      <c r="C26" s="899">
        <f>B26/$B$31</f>
        <v>0.60317460317460314</v>
      </c>
      <c r="D26" s="757">
        <v>171</v>
      </c>
      <c r="E26" s="899">
        <f>D26/$D$31</f>
        <v>0.54113924050632911</v>
      </c>
      <c r="G26"/>
      <c r="H26"/>
    </row>
    <row r="27" spans="1:8" ht="18" customHeight="1">
      <c r="A27" s="877" t="s">
        <v>89</v>
      </c>
      <c r="B27" s="758">
        <v>63</v>
      </c>
      <c r="C27" s="900">
        <f t="shared" ref="C27:C31" si="0">B27/$B$31</f>
        <v>0.2</v>
      </c>
      <c r="D27" s="758">
        <v>64</v>
      </c>
      <c r="E27" s="900">
        <f t="shared" ref="E27:E31" si="1">D27/$D$31</f>
        <v>0.20253164556962025</v>
      </c>
      <c r="G27"/>
      <c r="H27"/>
    </row>
    <row r="28" spans="1:8" ht="18" customHeight="1">
      <c r="A28" s="877" t="s">
        <v>90</v>
      </c>
      <c r="B28" s="758">
        <v>34</v>
      </c>
      <c r="C28" s="900">
        <f t="shared" si="0"/>
        <v>0.10793650793650794</v>
      </c>
      <c r="D28" s="758">
        <v>52</v>
      </c>
      <c r="E28" s="900">
        <f t="shared" si="1"/>
        <v>0.16455696202531644</v>
      </c>
      <c r="G28"/>
      <c r="H28"/>
    </row>
    <row r="29" spans="1:8" ht="18" customHeight="1">
      <c r="A29" s="877" t="s">
        <v>91</v>
      </c>
      <c r="B29" s="758">
        <v>22</v>
      </c>
      <c r="C29" s="900">
        <f t="shared" si="0"/>
        <v>6.9841269841269843E-2</v>
      </c>
      <c r="D29" s="758">
        <v>24</v>
      </c>
      <c r="E29" s="900">
        <f t="shared" si="1"/>
        <v>7.5949367088607597E-2</v>
      </c>
      <c r="G29"/>
      <c r="H29"/>
    </row>
    <row r="30" spans="1:8" ht="18" customHeight="1" thickBot="1">
      <c r="A30" s="878" t="s">
        <v>92</v>
      </c>
      <c r="B30" s="759">
        <v>6</v>
      </c>
      <c r="C30" s="901">
        <f t="shared" si="0"/>
        <v>1.9047619047619049E-2</v>
      </c>
      <c r="D30" s="759">
        <v>5</v>
      </c>
      <c r="E30" s="901">
        <f t="shared" si="1"/>
        <v>1.5822784810126583E-2</v>
      </c>
      <c r="G30"/>
      <c r="H30"/>
    </row>
    <row r="31" spans="1:8" ht="19.899999999999999" customHeight="1" thickBot="1">
      <c r="A31" s="879" t="s">
        <v>86</v>
      </c>
      <c r="B31" s="760">
        <f>SUM(B26:B30)</f>
        <v>315</v>
      </c>
      <c r="C31" s="902">
        <f t="shared" si="0"/>
        <v>1</v>
      </c>
      <c r="D31" s="760">
        <f>SUM(D26:D30)</f>
        <v>316</v>
      </c>
      <c r="E31" s="902">
        <f t="shared" si="1"/>
        <v>1</v>
      </c>
      <c r="G31"/>
      <c r="H31"/>
    </row>
    <row r="32" spans="1:8" ht="15" customHeight="1"/>
  </sheetData>
  <mergeCells count="2">
    <mergeCell ref="B25:C25"/>
    <mergeCell ref="D25:E25"/>
  </mergeCells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Normal="100" workbookViewId="0"/>
  </sheetViews>
  <sheetFormatPr baseColWidth="10" defaultColWidth="11.5703125" defaultRowHeight="15"/>
  <cols>
    <col min="1" max="1" width="34.140625" style="419" customWidth="1"/>
    <col min="2" max="3" width="10.7109375" style="419" customWidth="1"/>
    <col min="4" max="4" width="2.28515625" style="419" customWidth="1"/>
    <col min="5" max="5" width="10.7109375" style="419" customWidth="1"/>
    <col min="6" max="6" width="12.7109375" style="419" customWidth="1"/>
    <col min="7" max="16384" width="11.5703125" style="419"/>
  </cols>
  <sheetData>
    <row r="1" spans="1:8" s="418" customFormat="1" ht="45" customHeight="1">
      <c r="A1" s="416" t="s">
        <v>94</v>
      </c>
      <c r="B1" s="416"/>
      <c r="C1" s="416"/>
      <c r="D1" s="416"/>
      <c r="E1" s="416"/>
      <c r="F1" s="416"/>
      <c r="G1" s="416"/>
      <c r="H1" s="417"/>
    </row>
    <row r="2" spans="1:8" s="20" customFormat="1" ht="15" customHeight="1" thickBot="1"/>
    <row r="3" spans="1:8" s="20" customFormat="1" ht="19.899999999999999" customHeight="1" thickBot="1">
      <c r="A3" s="39"/>
      <c r="B3" s="39"/>
      <c r="C3" s="39"/>
      <c r="E3" s="1042" t="s">
        <v>36</v>
      </c>
      <c r="F3" s="1043"/>
    </row>
    <row r="4" spans="1:8" ht="19.899999999999999" customHeight="1" thickBot="1">
      <c r="A4" s="418"/>
      <c r="B4" s="477">
        <v>2016</v>
      </c>
      <c r="C4" s="478">
        <v>2017</v>
      </c>
      <c r="E4" s="457" t="s">
        <v>48</v>
      </c>
      <c r="F4" s="458" t="s">
        <v>50</v>
      </c>
    </row>
    <row r="5" spans="1:8" ht="19.899999999999999" customHeight="1">
      <c r="A5" s="786" t="s">
        <v>95</v>
      </c>
      <c r="B5" s="479">
        <v>214</v>
      </c>
      <c r="C5" s="479">
        <v>217</v>
      </c>
      <c r="E5" s="461">
        <f t="shared" ref="E5:E10" si="0">C5-B5</f>
        <v>3</v>
      </c>
      <c r="F5" s="890">
        <f t="shared" ref="F5:F10" si="1">(C5-B5)/B5</f>
        <v>1.4018691588785047E-2</v>
      </c>
    </row>
    <row r="6" spans="1:8" ht="25.15" customHeight="1">
      <c r="A6" s="787" t="s">
        <v>96</v>
      </c>
      <c r="B6" s="480">
        <v>84</v>
      </c>
      <c r="C6" s="480">
        <v>83</v>
      </c>
      <c r="E6" s="440">
        <f t="shared" si="0"/>
        <v>-1</v>
      </c>
      <c r="F6" s="893">
        <f t="shared" si="1"/>
        <v>-1.1904761904761904E-2</v>
      </c>
    </row>
    <row r="7" spans="1:8" ht="19.899999999999999" customHeight="1">
      <c r="A7" s="788" t="s">
        <v>97</v>
      </c>
      <c r="B7" s="480">
        <v>6</v>
      </c>
      <c r="C7" s="480">
        <v>6</v>
      </c>
      <c r="E7" s="440">
        <f t="shared" si="0"/>
        <v>0</v>
      </c>
      <c r="F7" s="903" t="s">
        <v>9</v>
      </c>
    </row>
    <row r="8" spans="1:8" ht="19.899999999999999" customHeight="1">
      <c r="A8" s="788" t="s">
        <v>98</v>
      </c>
      <c r="B8" s="480">
        <v>3</v>
      </c>
      <c r="C8" s="480">
        <v>3</v>
      </c>
      <c r="E8" s="440">
        <f t="shared" si="0"/>
        <v>0</v>
      </c>
      <c r="F8" s="903" t="s">
        <v>9</v>
      </c>
    </row>
    <row r="9" spans="1:8" ht="19.899999999999999" customHeight="1" thickBot="1">
      <c r="A9" s="789" t="s">
        <v>99</v>
      </c>
      <c r="B9" s="481">
        <v>8</v>
      </c>
      <c r="C9" s="481">
        <v>7</v>
      </c>
      <c r="E9" s="482">
        <f t="shared" si="0"/>
        <v>-1</v>
      </c>
      <c r="F9" s="904">
        <f t="shared" si="1"/>
        <v>-0.125</v>
      </c>
    </row>
    <row r="10" spans="1:8" ht="19.899999999999999" customHeight="1" thickBot="1">
      <c r="A10" s="880" t="s">
        <v>100</v>
      </c>
      <c r="B10" s="483">
        <f>SUM(B5:B9)</f>
        <v>315</v>
      </c>
      <c r="C10" s="483">
        <f>SUM(C5:C9)</f>
        <v>316</v>
      </c>
      <c r="E10" s="476">
        <f t="shared" si="0"/>
        <v>1</v>
      </c>
      <c r="F10" s="895">
        <f t="shared" si="1"/>
        <v>3.1746031746031746E-3</v>
      </c>
    </row>
    <row r="15" spans="1:8">
      <c r="A15" s="484"/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zoomScaleNormal="100" workbookViewId="0">
      <selection activeCell="G18" sqref="G18"/>
    </sheetView>
  </sheetViews>
  <sheetFormatPr baseColWidth="10" defaultColWidth="11.42578125" defaultRowHeight="12.75"/>
  <cols>
    <col min="1" max="1" width="27.7109375" style="12" customWidth="1"/>
    <col min="2" max="3" width="14.7109375" style="12" customWidth="1"/>
    <col min="4" max="4" width="2.28515625" style="12" customWidth="1"/>
    <col min="5" max="5" width="12.7109375" style="12" bestFit="1" customWidth="1"/>
    <col min="6" max="16384" width="11.42578125" style="12"/>
  </cols>
  <sheetData>
    <row r="1" spans="1:8" s="485" customFormat="1" ht="45" customHeight="1">
      <c r="A1" s="416" t="s">
        <v>101</v>
      </c>
      <c r="B1" s="416"/>
      <c r="C1" s="416"/>
      <c r="D1" s="416"/>
      <c r="E1" s="416"/>
      <c r="F1" s="416"/>
    </row>
    <row r="2" spans="1:8" s="418" customFormat="1" ht="15" customHeight="1" thickBot="1"/>
    <row r="3" spans="1:8" s="418" customFormat="1" ht="19.899999999999999" customHeight="1" thickBot="1">
      <c r="B3" s="486">
        <v>2016</v>
      </c>
      <c r="C3" s="487">
        <v>2017</v>
      </c>
      <c r="D3" s="488"/>
      <c r="E3" s="1042" t="s">
        <v>25</v>
      </c>
      <c r="F3" s="1043"/>
    </row>
    <row r="4" spans="1:8" s="419" customFormat="1" ht="27" customHeight="1" thickBot="1">
      <c r="A4" s="489"/>
      <c r="B4" s="816" t="s">
        <v>34</v>
      </c>
      <c r="C4" s="816" t="s">
        <v>34</v>
      </c>
      <c r="D4" s="418"/>
      <c r="E4" s="816" t="s">
        <v>34</v>
      </c>
      <c r="F4" s="436" t="s">
        <v>102</v>
      </c>
      <c r="G4" s="418"/>
      <c r="H4" s="418"/>
    </row>
    <row r="5" spans="1:8" s="419" customFormat="1" ht="19.899999999999999" customHeight="1">
      <c r="A5" s="40" t="s">
        <v>103</v>
      </c>
      <c r="B5" s="174">
        <v>4563540.837909136</v>
      </c>
      <c r="C5" s="174">
        <v>4959181.2822870379</v>
      </c>
      <c r="D5" s="490"/>
      <c r="E5" s="491">
        <f>C5-B5</f>
        <v>395640.44437790196</v>
      </c>
      <c r="F5" s="890">
        <f>(C5-B5)/B5</f>
        <v>8.6695935991485812E-2</v>
      </c>
    </row>
    <row r="6" spans="1:8" s="419" customFormat="1" ht="19.899999999999999" customHeight="1">
      <c r="A6" s="41" t="s">
        <v>104</v>
      </c>
      <c r="B6" s="175">
        <v>1313808.9812799999</v>
      </c>
      <c r="C6" s="175">
        <v>1276510.16967</v>
      </c>
      <c r="D6" s="490"/>
      <c r="E6" s="492">
        <f>C6-B6</f>
        <v>-37298.811609999975</v>
      </c>
      <c r="F6" s="905">
        <f>(C6-B6)/B6</f>
        <v>-2.8389828461715186E-2</v>
      </c>
    </row>
    <row r="7" spans="1:8" s="419" customFormat="1" ht="19.899999999999999" customHeight="1" thickBot="1">
      <c r="A7" s="42" t="s">
        <v>105</v>
      </c>
      <c r="B7" s="176">
        <v>3249731.856629136</v>
      </c>
      <c r="C7" s="176">
        <v>3682671.1126170363</v>
      </c>
      <c r="D7" s="490"/>
      <c r="E7" s="493">
        <f>C7-B7</f>
        <v>432939.25598790031</v>
      </c>
      <c r="F7" s="906">
        <f>(C7-B7)/B7</f>
        <v>0.13322307042187079</v>
      </c>
    </row>
    <row r="8" spans="1:8" s="418" customFormat="1" ht="15"/>
    <row r="9" spans="1:8" s="418" customFormat="1" ht="15"/>
    <row r="10" spans="1:8" s="418" customFormat="1" ht="15"/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Normal="100" workbookViewId="0">
      <selection activeCell="M16" sqref="M16"/>
    </sheetView>
  </sheetViews>
  <sheetFormatPr baseColWidth="10" defaultColWidth="11.42578125" defaultRowHeight="12.75"/>
  <cols>
    <col min="1" max="1" width="19.28515625" style="43" customWidth="1"/>
    <col min="2" max="13" width="11.7109375" style="43" customWidth="1"/>
    <col min="14" max="16384" width="11.42578125" style="43"/>
  </cols>
  <sheetData>
    <row r="1" spans="1:14" s="485" customFormat="1" ht="45" customHeight="1">
      <c r="A1" s="416" t="s">
        <v>106</v>
      </c>
      <c r="B1" s="416"/>
      <c r="C1" s="416"/>
      <c r="D1" s="416"/>
      <c r="E1" s="416"/>
      <c r="F1" s="416"/>
      <c r="G1" s="416"/>
      <c r="H1" s="416"/>
      <c r="I1" s="416"/>
    </row>
    <row r="2" spans="1:14" ht="15" customHeight="1">
      <c r="L2" s="50"/>
      <c r="M2" s="51"/>
    </row>
    <row r="3" spans="1:14">
      <c r="L3" s="50"/>
      <c r="M3" s="51"/>
      <c r="N3" s="52"/>
    </row>
    <row r="35" spans="1:12" ht="13.5" thickBot="1"/>
    <row r="36" spans="1:12" s="44" customFormat="1" ht="19.899999999999999" customHeight="1" thickBot="1">
      <c r="B36" s="494">
        <v>2007</v>
      </c>
      <c r="C36" s="495">
        <v>2008</v>
      </c>
      <c r="D36" s="494">
        <v>2009</v>
      </c>
      <c r="E36" s="495">
        <v>2010</v>
      </c>
      <c r="F36" s="494">
        <v>2011</v>
      </c>
      <c r="G36" s="495">
        <v>2012</v>
      </c>
      <c r="H36" s="494">
        <v>2013</v>
      </c>
      <c r="I36" s="495">
        <v>2014</v>
      </c>
      <c r="J36" s="494">
        <v>2015</v>
      </c>
      <c r="K36" s="496">
        <v>2016</v>
      </c>
      <c r="L36" s="496">
        <v>2017</v>
      </c>
    </row>
    <row r="37" spans="1:12" s="46" customFormat="1" ht="19.899999999999999" customHeight="1">
      <c r="A37" s="45" t="s">
        <v>107</v>
      </c>
      <c r="B37" s="268">
        <v>4569564.6942950003</v>
      </c>
      <c r="C37" s="269">
        <v>4310607.8166413335</v>
      </c>
      <c r="D37" s="268">
        <v>4068712.8816560996</v>
      </c>
      <c r="E37" s="269">
        <v>3954897.5947099994</v>
      </c>
      <c r="F37" s="268">
        <v>4034191.014140001</v>
      </c>
      <c r="G37" s="269">
        <v>4070844.3805172136</v>
      </c>
      <c r="H37" s="268">
        <v>4368385.4952831548</v>
      </c>
      <c r="I37" s="269">
        <v>4255033.6640033815</v>
      </c>
      <c r="J37" s="268">
        <v>4398741.824022294</v>
      </c>
      <c r="K37" s="270">
        <v>4563540.837909136</v>
      </c>
      <c r="L37" s="270">
        <f>'C10'!C5</f>
        <v>4959181.2822870379</v>
      </c>
    </row>
    <row r="38" spans="1:12" s="46" customFormat="1" ht="19.899999999999999" customHeight="1">
      <c r="A38" s="47" t="s">
        <v>104</v>
      </c>
      <c r="B38" s="271">
        <v>975947.18363299989</v>
      </c>
      <c r="C38" s="272">
        <v>1131418.4112130001</v>
      </c>
      <c r="D38" s="271">
        <v>1032557.03625</v>
      </c>
      <c r="E38" s="272">
        <v>1085991.9175</v>
      </c>
      <c r="F38" s="271">
        <v>891687.28760599997</v>
      </c>
      <c r="G38" s="272">
        <v>1092254.5549000001</v>
      </c>
      <c r="H38" s="271">
        <v>1461255.496945</v>
      </c>
      <c r="I38" s="272">
        <v>1247467.96845</v>
      </c>
      <c r="J38" s="271">
        <v>1200312.0317500001</v>
      </c>
      <c r="K38" s="273">
        <v>1313808.9812799999</v>
      </c>
      <c r="L38" s="273">
        <f>'C10'!C6</f>
        <v>1276510.16967</v>
      </c>
    </row>
    <row r="39" spans="1:12" s="46" customFormat="1" ht="19.899999999999999" customHeight="1" thickBot="1">
      <c r="A39" s="48" t="s">
        <v>105</v>
      </c>
      <c r="B39" s="274">
        <f t="shared" ref="B39:K39" si="0">B37-B38</f>
        <v>3593617.5106620006</v>
      </c>
      <c r="C39" s="275">
        <f t="shared" si="0"/>
        <v>3179189.4054283332</v>
      </c>
      <c r="D39" s="274">
        <f t="shared" si="0"/>
        <v>3036155.8454060997</v>
      </c>
      <c r="E39" s="275">
        <f t="shared" si="0"/>
        <v>2868905.6772099994</v>
      </c>
      <c r="F39" s="274">
        <f t="shared" si="0"/>
        <v>3142503.7265340011</v>
      </c>
      <c r="G39" s="275">
        <f t="shared" si="0"/>
        <v>2978589.8256172137</v>
      </c>
      <c r="H39" s="274">
        <f t="shared" si="0"/>
        <v>2907129.9983381545</v>
      </c>
      <c r="I39" s="275">
        <f t="shared" si="0"/>
        <v>3007565.6955533815</v>
      </c>
      <c r="J39" s="274">
        <f t="shared" si="0"/>
        <v>3198429.7922722939</v>
      </c>
      <c r="K39" s="276">
        <f t="shared" si="0"/>
        <v>3249731.856629136</v>
      </c>
      <c r="L39" s="276">
        <f>'C10'!C7</f>
        <v>3682671.1126170363</v>
      </c>
    </row>
    <row r="40" spans="1:12" s="46" customFormat="1" ht="19.899999999999999" customHeight="1" thickBot="1">
      <c r="A40" s="49" t="s">
        <v>108</v>
      </c>
      <c r="B40" s="907">
        <v>7.689152382706399E-2</v>
      </c>
      <c r="C40" s="908">
        <f t="shared" ref="C40:L40" si="1">C39/B39-1</f>
        <v>-0.11532337651519387</v>
      </c>
      <c r="D40" s="907">
        <f t="shared" si="1"/>
        <v>-4.4990575200713034E-2</v>
      </c>
      <c r="E40" s="908">
        <f t="shared" si="1"/>
        <v>-5.5086160497709868E-2</v>
      </c>
      <c r="F40" s="907">
        <f t="shared" si="1"/>
        <v>9.5366693822459325E-2</v>
      </c>
      <c r="G40" s="908">
        <f t="shared" si="1"/>
        <v>-5.2160288477231087E-2</v>
      </c>
      <c r="H40" s="907">
        <f t="shared" si="1"/>
        <v>-2.3991160738035311E-2</v>
      </c>
      <c r="I40" s="908">
        <f t="shared" si="1"/>
        <v>3.4548058488144795E-2</v>
      </c>
      <c r="J40" s="907">
        <f t="shared" si="1"/>
        <v>6.3461322557675448E-2</v>
      </c>
      <c r="K40" s="909">
        <f t="shared" si="1"/>
        <v>1.6039765662761329E-2</v>
      </c>
      <c r="L40" s="909">
        <f t="shared" si="1"/>
        <v>0.13322307042187087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/>
  </sheetViews>
  <sheetFormatPr baseColWidth="10" defaultColWidth="11.5703125" defaultRowHeight="12.75"/>
  <cols>
    <col min="1" max="1" width="46.5703125" style="497" customWidth="1"/>
    <col min="2" max="2" width="13.140625" style="498" customWidth="1"/>
    <col min="3" max="3" width="9.5703125" style="498" customWidth="1"/>
    <col min="4" max="4" width="12.140625" style="498" customWidth="1"/>
    <col min="5" max="5" width="10" style="499" customWidth="1"/>
    <col min="6" max="6" width="2.28515625" style="12" customWidth="1"/>
    <col min="7" max="7" width="12.28515625" style="12" customWidth="1"/>
    <col min="8" max="8" width="10.28515625" style="12" customWidth="1"/>
    <col min="9" max="16384" width="11.5703125" style="497"/>
  </cols>
  <sheetData>
    <row r="1" spans="1:8" s="485" customFormat="1" ht="45" customHeight="1">
      <c r="A1" s="416" t="s">
        <v>109</v>
      </c>
      <c r="B1" s="416"/>
      <c r="C1" s="416"/>
      <c r="D1" s="416"/>
      <c r="E1" s="416"/>
      <c r="F1" s="416"/>
      <c r="G1" s="416"/>
      <c r="H1" s="416"/>
    </row>
    <row r="2" spans="1:8" ht="15" customHeight="1" thickBot="1">
      <c r="F2" s="500"/>
      <c r="G2" s="419"/>
      <c r="H2" s="419"/>
    </row>
    <row r="3" spans="1:8" ht="19.899999999999999" customHeight="1" thickBot="1">
      <c r="A3" s="501"/>
      <c r="B3" s="1040">
        <v>2016</v>
      </c>
      <c r="C3" s="1041"/>
      <c r="D3" s="1040">
        <v>2017</v>
      </c>
      <c r="E3" s="1041"/>
      <c r="F3" s="488"/>
      <c r="G3" s="1042" t="s">
        <v>36</v>
      </c>
      <c r="H3" s="1043"/>
    </row>
    <row r="4" spans="1:8" ht="27" customHeight="1" thickBot="1">
      <c r="A4" s="502"/>
      <c r="B4" s="867" t="s">
        <v>34</v>
      </c>
      <c r="C4" s="436" t="s">
        <v>110</v>
      </c>
      <c r="D4" s="867" t="s">
        <v>34</v>
      </c>
      <c r="E4" s="436" t="s">
        <v>110</v>
      </c>
      <c r="F4" s="418"/>
      <c r="G4" s="867" t="s">
        <v>34</v>
      </c>
      <c r="H4" s="436" t="s">
        <v>102</v>
      </c>
    </row>
    <row r="5" spans="1:8" ht="15" customHeight="1">
      <c r="A5" s="503" t="s">
        <v>111</v>
      </c>
      <c r="B5" s="504">
        <v>1121955.962561954</v>
      </c>
      <c r="C5" s="891">
        <f>B5/$B$56</f>
        <v>0.24585207022624067</v>
      </c>
      <c r="D5" s="504">
        <v>1181439.3764913375</v>
      </c>
      <c r="E5" s="891">
        <f t="shared" ref="E5:E56" si="0">D5/$D$56</f>
        <v>0.23823274634285807</v>
      </c>
      <c r="F5" s="490"/>
      <c r="G5" s="505">
        <f>(D5-B5)</f>
        <v>59483.413929383503</v>
      </c>
      <c r="H5" s="894">
        <f>(D5-B5)/B5</f>
        <v>5.3017601326842495E-2</v>
      </c>
    </row>
    <row r="6" spans="1:8" ht="15" customHeight="1">
      <c r="A6" s="506" t="s">
        <v>112</v>
      </c>
      <c r="B6" s="505">
        <v>86073.109137172447</v>
      </c>
      <c r="C6" s="894">
        <f t="shared" ref="C6:C56" si="1">B6/$B$56</f>
        <v>1.8861036242333335E-2</v>
      </c>
      <c r="D6" s="505">
        <v>87409.018954475352</v>
      </c>
      <c r="E6" s="894">
        <f t="shared" si="0"/>
        <v>1.7625695448294787E-2</v>
      </c>
      <c r="F6" s="490"/>
      <c r="G6" s="505">
        <f t="shared" ref="G6:G56" si="2">(D6-B6)</f>
        <v>1335.9098173029051</v>
      </c>
      <c r="H6" s="894">
        <f t="shared" ref="H6:H56" si="3">(D6-B6)/B6</f>
        <v>1.5520640891151042E-2</v>
      </c>
    </row>
    <row r="7" spans="1:8" ht="15" customHeight="1">
      <c r="A7" s="506" t="s">
        <v>113</v>
      </c>
      <c r="B7" s="505">
        <v>39564.113699134941</v>
      </c>
      <c r="C7" s="894">
        <f t="shared" si="1"/>
        <v>8.6696087762549567E-3</v>
      </c>
      <c r="D7" s="505">
        <v>44066.073372997787</v>
      </c>
      <c r="E7" s="894">
        <f t="shared" si="0"/>
        <v>8.8857557053602463E-3</v>
      </c>
      <c r="F7" s="490"/>
      <c r="G7" s="505">
        <f t="shared" si="2"/>
        <v>4501.9596738628461</v>
      </c>
      <c r="H7" s="894">
        <f t="shared" si="3"/>
        <v>0.11378896815679913</v>
      </c>
    </row>
    <row r="8" spans="1:8" ht="15" customHeight="1">
      <c r="A8" s="506" t="s">
        <v>114</v>
      </c>
      <c r="B8" s="505">
        <v>146107.61979379391</v>
      </c>
      <c r="C8" s="894">
        <f t="shared" si="1"/>
        <v>3.201628406172774E-2</v>
      </c>
      <c r="D8" s="505">
        <v>169477.73892681001</v>
      </c>
      <c r="E8" s="894">
        <f t="shared" si="0"/>
        <v>3.417453996532499E-2</v>
      </c>
      <c r="F8" s="418"/>
      <c r="G8" s="505">
        <f t="shared" si="2"/>
        <v>23370.119133016095</v>
      </c>
      <c r="H8" s="894">
        <f t="shared" si="3"/>
        <v>0.1599514054503047</v>
      </c>
    </row>
    <row r="9" spans="1:8" ht="15" customHeight="1">
      <c r="A9" s="507" t="s">
        <v>115</v>
      </c>
      <c r="B9" s="508">
        <v>1393700.8051920552</v>
      </c>
      <c r="C9" s="910">
        <f t="shared" si="1"/>
        <v>0.30539899930655667</v>
      </c>
      <c r="D9" s="508">
        <v>1482392.2077456205</v>
      </c>
      <c r="E9" s="910">
        <f t="shared" si="0"/>
        <v>0.29891873746183806</v>
      </c>
      <c r="F9" s="418"/>
      <c r="G9" s="508">
        <f t="shared" si="2"/>
        <v>88691.402553565335</v>
      </c>
      <c r="H9" s="910">
        <f t="shared" si="3"/>
        <v>6.3637333223283493E-2</v>
      </c>
    </row>
    <row r="10" spans="1:8" ht="15" customHeight="1">
      <c r="A10" s="506" t="s">
        <v>112</v>
      </c>
      <c r="B10" s="505">
        <v>36861.229550216754</v>
      </c>
      <c r="C10" s="894">
        <f t="shared" si="1"/>
        <v>8.0773309277769843E-3</v>
      </c>
      <c r="D10" s="505">
        <v>37403.721130489444</v>
      </c>
      <c r="E10" s="894">
        <f t="shared" si="0"/>
        <v>7.5423177741225618E-3</v>
      </c>
      <c r="F10" s="418"/>
      <c r="G10" s="505">
        <f t="shared" si="2"/>
        <v>542.49158027269004</v>
      </c>
      <c r="H10" s="894">
        <f t="shared" si="3"/>
        <v>1.4717131981005773E-2</v>
      </c>
    </row>
    <row r="11" spans="1:8" ht="15" customHeight="1">
      <c r="A11" s="506" t="s">
        <v>116</v>
      </c>
      <c r="B11" s="505">
        <v>134591.84379619718</v>
      </c>
      <c r="C11" s="894">
        <f t="shared" si="1"/>
        <v>2.9492854030832499E-2</v>
      </c>
      <c r="D11" s="505">
        <v>134033.25627967826</v>
      </c>
      <c r="E11" s="894">
        <f t="shared" si="0"/>
        <v>2.7027295162290542E-2</v>
      </c>
      <c r="G11" s="505">
        <f t="shared" si="2"/>
        <v>-558.58751651892089</v>
      </c>
      <c r="H11" s="894">
        <f t="shared" si="3"/>
        <v>-4.1502330361470495E-3</v>
      </c>
    </row>
    <row r="12" spans="1:8" ht="15" customHeight="1">
      <c r="A12" s="506" t="s">
        <v>114</v>
      </c>
      <c r="B12" s="505">
        <v>126348.8021644221</v>
      </c>
      <c r="C12" s="894">
        <f t="shared" si="1"/>
        <v>2.7686572039598744E-2</v>
      </c>
      <c r="D12" s="505">
        <v>177555.44100366789</v>
      </c>
      <c r="E12" s="894">
        <f t="shared" si="0"/>
        <v>3.5803377795010589E-2</v>
      </c>
      <c r="G12" s="505">
        <f t="shared" si="2"/>
        <v>51206.638839245788</v>
      </c>
      <c r="H12" s="894">
        <f t="shared" si="3"/>
        <v>0.40527997070054378</v>
      </c>
    </row>
    <row r="13" spans="1:8" ht="15" customHeight="1">
      <c r="A13" s="507" t="s">
        <v>117</v>
      </c>
      <c r="B13" s="508">
        <v>297801.87551083614</v>
      </c>
      <c r="C13" s="910">
        <f t="shared" si="1"/>
        <v>6.5256756998208251E-2</v>
      </c>
      <c r="D13" s="508">
        <v>348992.41841383552</v>
      </c>
      <c r="E13" s="910">
        <f t="shared" si="0"/>
        <v>7.0372990731423682E-2</v>
      </c>
      <c r="G13" s="508">
        <f t="shared" si="2"/>
        <v>51190.542902999383</v>
      </c>
      <c r="H13" s="910">
        <f t="shared" si="3"/>
        <v>0.17189462898844876</v>
      </c>
    </row>
    <row r="14" spans="1:8" ht="15" customHeight="1">
      <c r="A14" s="790" t="s">
        <v>118</v>
      </c>
      <c r="B14" s="505">
        <v>7136.520318338059</v>
      </c>
      <c r="C14" s="894">
        <f t="shared" si="1"/>
        <v>1.5638120862325356E-3</v>
      </c>
      <c r="D14" s="505">
        <v>6446.1617794832573</v>
      </c>
      <c r="E14" s="894">
        <f t="shared" si="0"/>
        <v>1.2998439485379055E-3</v>
      </c>
      <c r="G14" s="505">
        <f t="shared" si="2"/>
        <v>-690.35853885480174</v>
      </c>
      <c r="H14" s="894">
        <f t="shared" si="3"/>
        <v>-9.6736015321199464E-2</v>
      </c>
    </row>
    <row r="15" spans="1:8" ht="15" customHeight="1">
      <c r="A15" s="790" t="s">
        <v>119</v>
      </c>
      <c r="B15" s="505">
        <v>46770.95877112438</v>
      </c>
      <c r="C15" s="894">
        <f t="shared" si="1"/>
        <v>1.0248830991628266E-2</v>
      </c>
      <c r="D15" s="505">
        <v>46672.899015657582</v>
      </c>
      <c r="E15" s="894">
        <f t="shared" si="0"/>
        <v>9.4114121583660521E-3</v>
      </c>
      <c r="G15" s="505">
        <f t="shared" si="2"/>
        <v>-98.059755466798379</v>
      </c>
      <c r="H15" s="894">
        <f t="shared" si="3"/>
        <v>-2.0965949393224512E-3</v>
      </c>
    </row>
    <row r="16" spans="1:8" ht="15" customHeight="1">
      <c r="A16" s="790" t="s">
        <v>120</v>
      </c>
      <c r="B16" s="505">
        <v>33478.192216217431</v>
      </c>
      <c r="C16" s="894">
        <f t="shared" si="1"/>
        <v>7.336012409074011E-3</v>
      </c>
      <c r="D16" s="505">
        <v>43155.649900388176</v>
      </c>
      <c r="E16" s="894">
        <f t="shared" si="0"/>
        <v>8.7021722828583472E-3</v>
      </c>
      <c r="G16" s="505">
        <f t="shared" si="2"/>
        <v>9677.4576841707458</v>
      </c>
      <c r="H16" s="894">
        <f t="shared" si="3"/>
        <v>0.28906751062510516</v>
      </c>
    </row>
    <row r="17" spans="1:8" ht="15" customHeight="1">
      <c r="A17" s="790" t="s">
        <v>121</v>
      </c>
      <c r="B17" s="505">
        <v>4761.0399000000007</v>
      </c>
      <c r="C17" s="894">
        <f t="shared" si="1"/>
        <v>1.0432775927959818E-3</v>
      </c>
      <c r="D17" s="505">
        <v>5224.9446279628546</v>
      </c>
      <c r="E17" s="894">
        <f t="shared" si="0"/>
        <v>1.0535901655027327E-3</v>
      </c>
      <c r="G17" s="505">
        <f t="shared" si="2"/>
        <v>463.90472796285394</v>
      </c>
      <c r="H17" s="894">
        <f t="shared" si="3"/>
        <v>9.7437689602822675E-2</v>
      </c>
    </row>
    <row r="18" spans="1:8" ht="15" customHeight="1">
      <c r="A18" s="790" t="s">
        <v>122</v>
      </c>
      <c r="B18" s="505">
        <v>4982.0776099999994</v>
      </c>
      <c r="C18" s="894">
        <f t="shared" si="1"/>
        <v>1.0917131646142172E-3</v>
      </c>
      <c r="D18" s="505">
        <v>13316.478659999999</v>
      </c>
      <c r="E18" s="894">
        <f t="shared" si="0"/>
        <v>2.6852171562195453E-3</v>
      </c>
      <c r="G18" s="505">
        <f t="shared" si="2"/>
        <v>8334.4010500000004</v>
      </c>
      <c r="H18" s="894">
        <f t="shared" si="3"/>
        <v>1.6728765993671466</v>
      </c>
    </row>
    <row r="19" spans="1:8" ht="15" customHeight="1">
      <c r="A19" s="790" t="s">
        <v>123</v>
      </c>
      <c r="B19" s="505">
        <v>25.47785</v>
      </c>
      <c r="C19" s="894">
        <f t="shared" si="1"/>
        <v>5.5829126778830603E-6</v>
      </c>
      <c r="D19" s="505">
        <v>0</v>
      </c>
      <c r="E19" s="894">
        <f t="shared" si="0"/>
        <v>0</v>
      </c>
      <c r="G19" s="505">
        <f t="shared" si="2"/>
        <v>-25.47785</v>
      </c>
      <c r="H19" s="894">
        <f t="shared" si="3"/>
        <v>-1</v>
      </c>
    </row>
    <row r="20" spans="1:8" ht="15" customHeight="1">
      <c r="A20" s="790" t="s">
        <v>124</v>
      </c>
      <c r="B20" s="505">
        <v>3084.761926729585</v>
      </c>
      <c r="C20" s="894">
        <f t="shared" si="1"/>
        <v>6.7595799759357939E-4</v>
      </c>
      <c r="D20" s="505">
        <v>825.13245132538282</v>
      </c>
      <c r="E20" s="894">
        <f t="shared" si="0"/>
        <v>1.6638481320950107E-4</v>
      </c>
      <c r="G20" s="505">
        <f t="shared" si="2"/>
        <v>-2259.6294754042019</v>
      </c>
      <c r="H20" s="894">
        <f t="shared" si="3"/>
        <v>-0.73251340916276964</v>
      </c>
    </row>
    <row r="21" spans="1:8" ht="15" customHeight="1">
      <c r="A21" s="790" t="s">
        <v>125</v>
      </c>
      <c r="B21" s="505">
        <v>22343.524420476275</v>
      </c>
      <c r="C21" s="894">
        <f t="shared" si="1"/>
        <v>4.896093891582954E-3</v>
      </c>
      <c r="D21" s="505">
        <v>28555.255567692409</v>
      </c>
      <c r="E21" s="894">
        <f t="shared" si="0"/>
        <v>5.7580584258302234E-3</v>
      </c>
      <c r="G21" s="505">
        <f t="shared" si="2"/>
        <v>6211.7311472161346</v>
      </c>
      <c r="H21" s="894">
        <f t="shared" si="3"/>
        <v>0.27801035460294338</v>
      </c>
    </row>
    <row r="22" spans="1:8" ht="15" customHeight="1">
      <c r="A22" s="509" t="s">
        <v>126</v>
      </c>
      <c r="B22" s="510">
        <v>1814085.2337157773</v>
      </c>
      <c r="C22" s="911">
        <f t="shared" si="1"/>
        <v>0.39751703735096439</v>
      </c>
      <c r="D22" s="510">
        <v>1975581.1481619664</v>
      </c>
      <c r="E22" s="911">
        <f t="shared" si="0"/>
        <v>0.39836840714378619</v>
      </c>
      <c r="G22" s="510">
        <f t="shared" si="2"/>
        <v>161495.91444618907</v>
      </c>
      <c r="H22" s="911">
        <f t="shared" si="3"/>
        <v>8.9023333327838294E-2</v>
      </c>
    </row>
    <row r="23" spans="1:8" ht="15" customHeight="1">
      <c r="A23" s="507" t="s">
        <v>127</v>
      </c>
      <c r="B23" s="508">
        <v>1282892.2691982323</v>
      </c>
      <c r="C23" s="910">
        <f t="shared" si="1"/>
        <v>0.28111773615375629</v>
      </c>
      <c r="D23" s="508">
        <v>1339007.569842746</v>
      </c>
      <c r="E23" s="910">
        <f t="shared" si="0"/>
        <v>0.27000577184491076</v>
      </c>
      <c r="G23" s="508">
        <f t="shared" si="2"/>
        <v>56115.300644513685</v>
      </c>
      <c r="H23" s="910">
        <f t="shared" si="3"/>
        <v>4.3741241561603611E-2</v>
      </c>
    </row>
    <row r="24" spans="1:8" ht="15" customHeight="1">
      <c r="A24" s="790" t="s">
        <v>128</v>
      </c>
      <c r="B24" s="505">
        <v>53916.460802782232</v>
      </c>
      <c r="C24" s="894">
        <f t="shared" si="1"/>
        <v>1.18146112235702E-2</v>
      </c>
      <c r="D24" s="505">
        <v>51809.570470212726</v>
      </c>
      <c r="E24" s="894">
        <f t="shared" si="0"/>
        <v>1.0447202374969357E-2</v>
      </c>
      <c r="G24" s="505">
        <f t="shared" si="2"/>
        <v>-2106.8903325695064</v>
      </c>
      <c r="H24" s="894">
        <f t="shared" si="3"/>
        <v>-3.9076940533544539E-2</v>
      </c>
    </row>
    <row r="25" spans="1:8" ht="15" customHeight="1">
      <c r="A25" s="790" t="s">
        <v>129</v>
      </c>
      <c r="B25" s="505">
        <v>205.08640283338431</v>
      </c>
      <c r="C25" s="894">
        <f t="shared" si="1"/>
        <v>4.4940192301938106E-5</v>
      </c>
      <c r="D25" s="505">
        <v>172.07866856101006</v>
      </c>
      <c r="E25" s="894">
        <f t="shared" si="0"/>
        <v>3.4699007510701873E-5</v>
      </c>
      <c r="G25" s="505">
        <f t="shared" si="2"/>
        <v>-33.00773427237425</v>
      </c>
      <c r="H25" s="894">
        <f t="shared" si="3"/>
        <v>-0.16094550304824595</v>
      </c>
    </row>
    <row r="26" spans="1:8" ht="15" customHeight="1">
      <c r="A26" s="790" t="s">
        <v>130</v>
      </c>
      <c r="B26" s="505">
        <v>113.78388871540888</v>
      </c>
      <c r="C26" s="894">
        <f t="shared" si="1"/>
        <v>2.4933246519941498E-5</v>
      </c>
      <c r="D26" s="505">
        <v>113.52014338935162</v>
      </c>
      <c r="E26" s="894">
        <f t="shared" si="0"/>
        <v>2.2890904148799185E-5</v>
      </c>
      <c r="G26" s="505">
        <f t="shared" si="2"/>
        <v>-0.26374532605726131</v>
      </c>
      <c r="H26" s="894">
        <f t="shared" si="3"/>
        <v>-2.3179496590851204E-3</v>
      </c>
    </row>
    <row r="27" spans="1:8" ht="15" customHeight="1">
      <c r="A27" s="790" t="s">
        <v>131</v>
      </c>
      <c r="B27" s="505">
        <v>5344.1348596572716</v>
      </c>
      <c r="C27" s="894">
        <f t="shared" si="1"/>
        <v>1.171050079198103E-3</v>
      </c>
      <c r="D27" s="505">
        <v>7531.6102446361374</v>
      </c>
      <c r="E27" s="894">
        <f t="shared" si="0"/>
        <v>1.5187204935494445E-3</v>
      </c>
      <c r="G27" s="505">
        <f t="shared" si="2"/>
        <v>2187.4753849788658</v>
      </c>
      <c r="H27" s="894">
        <f t="shared" si="3"/>
        <v>0.40932263919686196</v>
      </c>
    </row>
    <row r="28" spans="1:8" ht="15" customHeight="1">
      <c r="A28" s="790" t="s">
        <v>132</v>
      </c>
      <c r="B28" s="505">
        <v>246134.70770777008</v>
      </c>
      <c r="C28" s="894">
        <f t="shared" si="1"/>
        <v>5.3935029059702884E-2</v>
      </c>
      <c r="D28" s="505">
        <v>227063.78017455435</v>
      </c>
      <c r="E28" s="894">
        <f t="shared" si="0"/>
        <v>4.5786545651309359E-2</v>
      </c>
      <c r="G28" s="505">
        <f t="shared" si="2"/>
        <v>-19070.927533215727</v>
      </c>
      <c r="H28" s="894">
        <f t="shared" si="3"/>
        <v>-7.7481667298454265E-2</v>
      </c>
    </row>
    <row r="29" spans="1:8" ht="15" customHeight="1">
      <c r="A29" s="790" t="s">
        <v>133</v>
      </c>
      <c r="B29" s="505">
        <v>21423.073618551942</v>
      </c>
      <c r="C29" s="894">
        <f t="shared" si="1"/>
        <v>4.6943972628866156E-3</v>
      </c>
      <c r="D29" s="505">
        <v>21576.657915861149</v>
      </c>
      <c r="E29" s="894">
        <f t="shared" si="0"/>
        <v>4.3508508134049474E-3</v>
      </c>
      <c r="G29" s="505">
        <f t="shared" si="2"/>
        <v>153.58429730920761</v>
      </c>
      <c r="H29" s="894">
        <f t="shared" si="3"/>
        <v>7.1691065457669323E-3</v>
      </c>
    </row>
    <row r="30" spans="1:8" ht="15" customHeight="1">
      <c r="A30" s="790" t="s">
        <v>134</v>
      </c>
      <c r="B30" s="505">
        <v>138823.40320999999</v>
      </c>
      <c r="C30" s="894">
        <f t="shared" si="1"/>
        <v>3.0420107574539487E-2</v>
      </c>
      <c r="D30" s="505">
        <v>135552.69240999999</v>
      </c>
      <c r="E30" s="894">
        <f t="shared" si="0"/>
        <v>2.7333683665519647E-2</v>
      </c>
      <c r="G30" s="505">
        <f t="shared" si="2"/>
        <v>-3270.7108000000007</v>
      </c>
      <c r="H30" s="894">
        <f t="shared" si="3"/>
        <v>-2.3560226333396779E-2</v>
      </c>
    </row>
    <row r="31" spans="1:8" ht="15" customHeight="1">
      <c r="A31" s="507" t="s">
        <v>135</v>
      </c>
      <c r="B31" s="508">
        <v>465960.65049031033</v>
      </c>
      <c r="C31" s="910">
        <f t="shared" si="1"/>
        <v>0.10210506863871917</v>
      </c>
      <c r="D31" s="508">
        <v>443819.91002721479</v>
      </c>
      <c r="E31" s="910">
        <f t="shared" si="0"/>
        <v>8.9494592910412271E-2</v>
      </c>
      <c r="G31" s="508">
        <f t="shared" si="2"/>
        <v>-22140.740463095543</v>
      </c>
      <c r="H31" s="910">
        <f t="shared" si="3"/>
        <v>-4.7516330917208985E-2</v>
      </c>
    </row>
    <row r="32" spans="1:8" ht="15" customHeight="1">
      <c r="A32" s="790" t="s">
        <v>136</v>
      </c>
      <c r="B32" s="505">
        <v>835522.12766599993</v>
      </c>
      <c r="C32" s="894">
        <f t="shared" si="1"/>
        <v>0.18308637028628161</v>
      </c>
      <c r="D32" s="505">
        <v>889110.08852999995</v>
      </c>
      <c r="E32" s="894">
        <f t="shared" si="0"/>
        <v>0.17928565985391179</v>
      </c>
      <c r="G32" s="505">
        <f t="shared" si="2"/>
        <v>53587.960864000022</v>
      </c>
      <c r="H32" s="894">
        <f t="shared" si="3"/>
        <v>6.4137093548552696E-2</v>
      </c>
    </row>
    <row r="33" spans="1:8" ht="15" customHeight="1">
      <c r="A33" s="790" t="s">
        <v>137</v>
      </c>
      <c r="B33" s="505">
        <v>0</v>
      </c>
      <c r="C33" s="894">
        <f t="shared" si="1"/>
        <v>0</v>
      </c>
      <c r="D33" s="505">
        <v>0</v>
      </c>
      <c r="E33" s="894">
        <f t="shared" si="0"/>
        <v>0</v>
      </c>
      <c r="G33" s="505">
        <f t="shared" si="2"/>
        <v>0</v>
      </c>
      <c r="H33" s="894"/>
    </row>
    <row r="34" spans="1:8" ht="15" customHeight="1">
      <c r="A34" s="790" t="s">
        <v>138</v>
      </c>
      <c r="B34" s="505">
        <v>4515.1970699999993</v>
      </c>
      <c r="C34" s="894">
        <f t="shared" si="1"/>
        <v>9.8940652234169851E-4</v>
      </c>
      <c r="D34" s="505">
        <v>6436.1937100000005</v>
      </c>
      <c r="E34" s="894">
        <f t="shared" si="0"/>
        <v>1.2978339253272477E-3</v>
      </c>
      <c r="G34" s="505">
        <f t="shared" si="2"/>
        <v>1920.9966400000012</v>
      </c>
      <c r="H34" s="894">
        <f t="shared" si="3"/>
        <v>0.42545133915937838</v>
      </c>
    </row>
    <row r="35" spans="1:8" ht="15" customHeight="1">
      <c r="A35" s="790" t="s">
        <v>139</v>
      </c>
      <c r="B35" s="505">
        <v>35818.276680000003</v>
      </c>
      <c r="C35" s="894">
        <f t="shared" si="1"/>
        <v>7.8487906544977386E-3</v>
      </c>
      <c r="D35" s="505">
        <v>174472.07395999998</v>
      </c>
      <c r="E35" s="894">
        <f t="shared" si="0"/>
        <v>3.5181628585180147E-2</v>
      </c>
      <c r="G35" s="505">
        <f t="shared" si="2"/>
        <v>138653.79727999997</v>
      </c>
      <c r="H35" s="894"/>
    </row>
    <row r="36" spans="1:8" ht="15" customHeight="1">
      <c r="A36" s="790" t="s">
        <v>140</v>
      </c>
      <c r="B36" s="505">
        <v>17052.337669999997</v>
      </c>
      <c r="C36" s="894">
        <f t="shared" si="1"/>
        <v>3.7366462305644266E-3</v>
      </c>
      <c r="D36" s="505">
        <v>12235.117400000001</v>
      </c>
      <c r="E36" s="894">
        <f t="shared" si="0"/>
        <v>2.4671647805456914E-3</v>
      </c>
      <c r="G36" s="505">
        <f t="shared" si="2"/>
        <v>-4817.2202699999962</v>
      </c>
      <c r="H36" s="894">
        <f t="shared" si="3"/>
        <v>-0.28249618106465735</v>
      </c>
    </row>
    <row r="37" spans="1:8" ht="15" customHeight="1">
      <c r="A37" s="507" t="s">
        <v>141</v>
      </c>
      <c r="B37" s="508">
        <v>892907.93908599997</v>
      </c>
      <c r="C37" s="910">
        <f t="shared" si="1"/>
        <v>0.1956612136936855</v>
      </c>
      <c r="D37" s="508">
        <v>1082253.4735999999</v>
      </c>
      <c r="E37" s="910">
        <f t="shared" si="0"/>
        <v>0.21823228714496487</v>
      </c>
      <c r="G37" s="508">
        <f t="shared" si="2"/>
        <v>189345.53451399994</v>
      </c>
      <c r="H37" s="910">
        <f t="shared" si="3"/>
        <v>0.21205493447378029</v>
      </c>
    </row>
    <row r="38" spans="1:8" ht="15" customHeight="1">
      <c r="A38" s="790" t="s">
        <v>142</v>
      </c>
      <c r="B38" s="505">
        <v>40573.413572727972</v>
      </c>
      <c r="C38" s="894">
        <f t="shared" si="1"/>
        <v>8.8907747325687077E-3</v>
      </c>
      <c r="D38" s="505">
        <v>47584.974848736427</v>
      </c>
      <c r="E38" s="894">
        <f t="shared" si="0"/>
        <v>9.5953287730573839E-3</v>
      </c>
      <c r="G38" s="505">
        <f t="shared" si="2"/>
        <v>7011.561276008455</v>
      </c>
      <c r="H38" s="894">
        <f t="shared" si="3"/>
        <v>0.1728117172946321</v>
      </c>
    </row>
    <row r="39" spans="1:8" ht="15" customHeight="1">
      <c r="A39" s="790" t="s">
        <v>143</v>
      </c>
      <c r="B39" s="505">
        <v>12166.10768015304</v>
      </c>
      <c r="C39" s="894">
        <f t="shared" si="1"/>
        <v>2.6659359721490188E-3</v>
      </c>
      <c r="D39" s="505">
        <v>12385.637083010601</v>
      </c>
      <c r="E39" s="894">
        <f t="shared" si="0"/>
        <v>2.4975165008081102E-3</v>
      </c>
      <c r="G39" s="505">
        <f t="shared" si="2"/>
        <v>219.52940285756085</v>
      </c>
      <c r="H39" s="894">
        <f t="shared" si="3"/>
        <v>1.8044341594615852E-2</v>
      </c>
    </row>
    <row r="40" spans="1:8" ht="15" customHeight="1">
      <c r="A40" s="790" t="s">
        <v>144</v>
      </c>
      <c r="B40" s="505">
        <v>20275.492260896714</v>
      </c>
      <c r="C40" s="894">
        <f t="shared" si="1"/>
        <v>4.4429299487076081E-3</v>
      </c>
      <c r="D40" s="505">
        <v>20591.040819839716</v>
      </c>
      <c r="E40" s="894">
        <f t="shared" si="0"/>
        <v>4.1521048833979496E-3</v>
      </c>
      <c r="G40" s="505">
        <f t="shared" si="2"/>
        <v>315.54855894300272</v>
      </c>
      <c r="H40" s="894">
        <f t="shared" si="3"/>
        <v>1.5563052915443598E-2</v>
      </c>
    </row>
    <row r="41" spans="1:8" ht="15" customHeight="1">
      <c r="A41" s="790" t="s">
        <v>145</v>
      </c>
      <c r="B41" s="505">
        <v>316.62511346849772</v>
      </c>
      <c r="C41" s="894">
        <f t="shared" si="1"/>
        <v>6.9381457231259248E-5</v>
      </c>
      <c r="D41" s="505">
        <v>226.25582364334775</v>
      </c>
      <c r="E41" s="894">
        <f t="shared" si="0"/>
        <v>4.5623624296913136E-5</v>
      </c>
      <c r="G41" s="505">
        <f t="shared" si="2"/>
        <v>-90.369289825149963</v>
      </c>
      <c r="H41" s="894">
        <f t="shared" si="3"/>
        <v>-0.28541415693528416</v>
      </c>
    </row>
    <row r="42" spans="1:8" ht="15" customHeight="1">
      <c r="A42" s="790" t="s">
        <v>146</v>
      </c>
      <c r="B42" s="505">
        <v>1601.3526830359788</v>
      </c>
      <c r="C42" s="894">
        <f t="shared" si="1"/>
        <v>3.5090135925455328E-4</v>
      </c>
      <c r="D42" s="505">
        <v>1925.0317199999997</v>
      </c>
      <c r="E42" s="894">
        <f t="shared" si="0"/>
        <v>3.8817530766131384E-4</v>
      </c>
      <c r="G42" s="505">
        <f t="shared" si="2"/>
        <v>323.67903696402095</v>
      </c>
      <c r="H42" s="894">
        <f t="shared" si="3"/>
        <v>0.20212851322068731</v>
      </c>
    </row>
    <row r="43" spans="1:8" ht="15" customHeight="1">
      <c r="A43" s="790" t="s">
        <v>147</v>
      </c>
      <c r="B43" s="505">
        <v>927.87445885030843</v>
      </c>
      <c r="C43" s="894">
        <f t="shared" si="1"/>
        <v>2.033233604797607E-4</v>
      </c>
      <c r="D43" s="505">
        <v>1496.1952778711807</v>
      </c>
      <c r="E43" s="894">
        <f t="shared" si="0"/>
        <v>3.0170207393208592E-4</v>
      </c>
      <c r="G43" s="505">
        <f t="shared" si="2"/>
        <v>568.32081902087225</v>
      </c>
      <c r="H43" s="894">
        <f t="shared" si="3"/>
        <v>0.61249753520002637</v>
      </c>
    </row>
    <row r="44" spans="1:8" ht="15" customHeight="1">
      <c r="A44" s="790" t="s">
        <v>148</v>
      </c>
      <c r="B44" s="505">
        <v>0</v>
      </c>
      <c r="C44" s="894">
        <f t="shared" si="1"/>
        <v>0</v>
      </c>
      <c r="D44" s="505">
        <v>0</v>
      </c>
      <c r="E44" s="894">
        <f t="shared" si="0"/>
        <v>0</v>
      </c>
      <c r="G44" s="505">
        <f t="shared" si="2"/>
        <v>0</v>
      </c>
      <c r="H44" s="894"/>
    </row>
    <row r="45" spans="1:8" ht="15" customHeight="1">
      <c r="A45" s="509" t="s">
        <v>149</v>
      </c>
      <c r="B45" s="510">
        <v>2717621.7245436753</v>
      </c>
      <c r="C45" s="911">
        <f t="shared" si="1"/>
        <v>0.59550726531655185</v>
      </c>
      <c r="D45" s="510">
        <v>2949290.0890430626</v>
      </c>
      <c r="E45" s="911">
        <f t="shared" si="0"/>
        <v>0.59471310306344183</v>
      </c>
      <c r="G45" s="510">
        <f t="shared" si="2"/>
        <v>231668.36449938733</v>
      </c>
      <c r="H45" s="911">
        <f t="shared" si="3"/>
        <v>8.5246729670696728E-2</v>
      </c>
    </row>
    <row r="46" spans="1:8" ht="15" customHeight="1">
      <c r="A46" s="53" t="s">
        <v>150</v>
      </c>
      <c r="B46" s="177">
        <v>4531706.9582594512</v>
      </c>
      <c r="C46" s="912">
        <f t="shared" si="1"/>
        <v>0.99302430266751596</v>
      </c>
      <c r="D46" s="177">
        <v>4924871.2372050295</v>
      </c>
      <c r="E46" s="912">
        <f t="shared" si="0"/>
        <v>0.99308151020722812</v>
      </c>
      <c r="G46" s="177">
        <f t="shared" si="2"/>
        <v>393164.27894557826</v>
      </c>
      <c r="H46" s="912">
        <f t="shared" si="3"/>
        <v>8.6758539898304843E-2</v>
      </c>
    </row>
    <row r="47" spans="1:8" ht="15" customHeight="1">
      <c r="A47" s="790" t="s">
        <v>151</v>
      </c>
      <c r="B47" s="505">
        <v>8570.5742802257046</v>
      </c>
      <c r="C47" s="894">
        <f t="shared" si="1"/>
        <v>1.8780535958022584E-3</v>
      </c>
      <c r="D47" s="505">
        <v>8643.7291549725687</v>
      </c>
      <c r="E47" s="894">
        <f t="shared" si="0"/>
        <v>1.7429750321581951E-3</v>
      </c>
      <c r="G47" s="505">
        <f t="shared" si="2"/>
        <v>73.154874746864152</v>
      </c>
      <c r="H47" s="894">
        <f t="shared" si="3"/>
        <v>8.535586106015014E-3</v>
      </c>
    </row>
    <row r="48" spans="1:8" ht="15" customHeight="1">
      <c r="A48" s="790" t="s">
        <v>152</v>
      </c>
      <c r="B48" s="505">
        <v>25.7685</v>
      </c>
      <c r="C48" s="894">
        <f t="shared" si="1"/>
        <v>5.6466022580409903E-6</v>
      </c>
      <c r="D48" s="505">
        <v>11.51153</v>
      </c>
      <c r="E48" s="894">
        <f t="shared" si="0"/>
        <v>2.3212561398221763E-6</v>
      </c>
      <c r="G48" s="505">
        <f t="shared" si="2"/>
        <v>-14.256969999999999</v>
      </c>
      <c r="H48" s="894">
        <f t="shared" si="3"/>
        <v>-0.55327124202029609</v>
      </c>
    </row>
    <row r="49" spans="1:8" ht="15" customHeight="1">
      <c r="A49" s="790" t="s">
        <v>153</v>
      </c>
      <c r="B49" s="505">
        <v>69.265169999999998</v>
      </c>
      <c r="C49" s="894">
        <f t="shared" si="1"/>
        <v>1.5177944596138427E-5</v>
      </c>
      <c r="D49" s="505">
        <v>130.97859</v>
      </c>
      <c r="E49" s="894">
        <f t="shared" si="0"/>
        <v>2.6411333352104497E-5</v>
      </c>
      <c r="G49" s="505">
        <f t="shared" si="2"/>
        <v>61.713419999999999</v>
      </c>
      <c r="H49" s="894">
        <f t="shared" si="3"/>
        <v>0.89097334201302036</v>
      </c>
    </row>
    <row r="50" spans="1:8" ht="15" customHeight="1">
      <c r="A50" s="790" t="s">
        <v>154</v>
      </c>
      <c r="B50" s="505">
        <v>54.483319999999999</v>
      </c>
      <c r="C50" s="894">
        <f t="shared" si="1"/>
        <v>1.1938825998314602E-5</v>
      </c>
      <c r="D50" s="505">
        <v>55.616639999999997</v>
      </c>
      <c r="E50" s="894">
        <f t="shared" si="0"/>
        <v>1.1214883432200554E-5</v>
      </c>
      <c r="G50" s="505">
        <f t="shared" si="2"/>
        <v>1.1333199999999977</v>
      </c>
      <c r="H50" s="894">
        <f t="shared" si="3"/>
        <v>2.0801228706326957E-2</v>
      </c>
    </row>
    <row r="51" spans="1:8" ht="15" customHeight="1">
      <c r="A51" s="790" t="s">
        <v>155</v>
      </c>
      <c r="B51" s="505">
        <v>11333.901801511387</v>
      </c>
      <c r="C51" s="894">
        <f t="shared" si="1"/>
        <v>2.483576285186528E-3</v>
      </c>
      <c r="D51" s="505">
        <v>12024.358637760157</v>
      </c>
      <c r="E51" s="894">
        <f t="shared" si="0"/>
        <v>2.4246660796023276E-3</v>
      </c>
      <c r="G51" s="505">
        <f t="shared" si="2"/>
        <v>690.45683624876983</v>
      </c>
      <c r="H51" s="894">
        <f t="shared" si="3"/>
        <v>6.0919606358041389E-2</v>
      </c>
    </row>
    <row r="52" spans="1:8" ht="15" customHeight="1">
      <c r="A52" s="790" t="s">
        <v>156</v>
      </c>
      <c r="B52" s="505">
        <v>3829.5078899999999</v>
      </c>
      <c r="C52" s="894">
        <f t="shared" si="1"/>
        <v>8.391527601086516E-4</v>
      </c>
      <c r="D52" s="505">
        <v>4118.1476061915619</v>
      </c>
      <c r="E52" s="894">
        <f t="shared" si="0"/>
        <v>8.3040876543484326E-4</v>
      </c>
      <c r="G52" s="505">
        <f t="shared" si="2"/>
        <v>288.639716191562</v>
      </c>
      <c r="H52" s="894">
        <f t="shared" si="3"/>
        <v>7.5372534665690952E-2</v>
      </c>
    </row>
    <row r="53" spans="1:8" ht="15" customHeight="1">
      <c r="A53" s="790" t="s">
        <v>157</v>
      </c>
      <c r="B53" s="505">
        <v>6252.7945749469227</v>
      </c>
      <c r="C53" s="894">
        <f t="shared" si="1"/>
        <v>1.3701629495687273E-3</v>
      </c>
      <c r="D53" s="505">
        <v>7684.248533084924</v>
      </c>
      <c r="E53" s="894">
        <f t="shared" si="0"/>
        <v>1.5494994225218482E-3</v>
      </c>
      <c r="G53" s="505">
        <f t="shared" si="2"/>
        <v>1431.4539581380013</v>
      </c>
      <c r="H53" s="894">
        <f t="shared" si="3"/>
        <v>0.22893027125397805</v>
      </c>
    </row>
    <row r="54" spans="1:8" ht="15" customHeight="1">
      <c r="A54" s="790" t="s">
        <v>158</v>
      </c>
      <c r="B54" s="505">
        <v>1697.5841129999994</v>
      </c>
      <c r="C54" s="894">
        <f t="shared" si="1"/>
        <v>3.7198836896522146E-4</v>
      </c>
      <c r="D54" s="505">
        <v>1641.4543899999987</v>
      </c>
      <c r="E54" s="894">
        <f t="shared" si="0"/>
        <v>3.3099302013073521E-4</v>
      </c>
      <c r="G54" s="505">
        <f t="shared" si="2"/>
        <v>-56.129723000000695</v>
      </c>
      <c r="H54" s="894">
        <f t="shared" si="3"/>
        <v>-3.3064472369977178E-2</v>
      </c>
    </row>
    <row r="55" spans="1:8" ht="15" customHeight="1">
      <c r="A55" s="509" t="s">
        <v>159</v>
      </c>
      <c r="B55" s="510">
        <v>31833.879649684011</v>
      </c>
      <c r="C55" s="911">
        <f t="shared" si="1"/>
        <v>6.9756973324838802E-3</v>
      </c>
      <c r="D55" s="510">
        <v>34310.045082009208</v>
      </c>
      <c r="E55" s="911">
        <f t="shared" si="0"/>
        <v>6.9184897927720762E-3</v>
      </c>
      <c r="G55" s="510">
        <f t="shared" si="2"/>
        <v>2476.1654323251969</v>
      </c>
      <c r="H55" s="911">
        <f t="shared" si="3"/>
        <v>7.7783966628452578E-2</v>
      </c>
    </row>
    <row r="56" spans="1:8" ht="15" customHeight="1" thickBot="1">
      <c r="A56" s="54" t="s">
        <v>160</v>
      </c>
      <c r="B56" s="178">
        <v>4563540.837909136</v>
      </c>
      <c r="C56" s="914">
        <f t="shared" si="1"/>
        <v>1</v>
      </c>
      <c r="D56" s="178">
        <v>4959181.2822870379</v>
      </c>
      <c r="E56" s="914">
        <f t="shared" si="0"/>
        <v>1</v>
      </c>
      <c r="G56" s="178">
        <f t="shared" si="2"/>
        <v>395640.44437790196</v>
      </c>
      <c r="H56" s="913">
        <f t="shared" si="3"/>
        <v>8.6695935991485812E-2</v>
      </c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/>
  </sheetViews>
  <sheetFormatPr baseColWidth="10" defaultColWidth="11.5703125" defaultRowHeight="15"/>
  <cols>
    <col min="1" max="1" width="46.85546875" style="497" customWidth="1"/>
    <col min="2" max="2" width="11.7109375" style="56" customWidth="1"/>
    <col min="3" max="3" width="9" style="56" customWidth="1"/>
    <col min="4" max="4" width="11.7109375" style="55" customWidth="1"/>
    <col min="5" max="5" width="9" style="57" customWidth="1"/>
    <col min="6" max="6" width="2.28515625" style="419" customWidth="1"/>
    <col min="7" max="7" width="12.5703125" style="55" customWidth="1"/>
    <col min="8" max="16384" width="11.5703125" style="55"/>
  </cols>
  <sheetData>
    <row r="1" spans="1:8" s="485" customFormat="1" ht="45" customHeight="1">
      <c r="A1" s="416" t="s">
        <v>161</v>
      </c>
      <c r="B1" s="416"/>
      <c r="C1" s="416"/>
      <c r="D1" s="416"/>
      <c r="E1" s="416"/>
      <c r="F1" s="416"/>
      <c r="G1" s="416"/>
      <c r="H1" s="416"/>
    </row>
    <row r="2" spans="1:8" s="497" customFormat="1" ht="15" customHeight="1" thickBot="1">
      <c r="B2" s="498"/>
      <c r="C2" s="498"/>
      <c r="D2" s="498"/>
      <c r="E2" s="499"/>
      <c r="F2" s="500"/>
      <c r="G2" s="419"/>
      <c r="H2" s="419"/>
    </row>
    <row r="3" spans="1:8" s="497" customFormat="1" ht="19.899999999999999" customHeight="1" thickBot="1">
      <c r="A3" s="501"/>
      <c r="B3" s="1040">
        <v>2016</v>
      </c>
      <c r="C3" s="1041"/>
      <c r="D3" s="1040">
        <v>2017</v>
      </c>
      <c r="E3" s="1041"/>
      <c r="F3" s="418"/>
      <c r="G3" s="1042" t="s">
        <v>166</v>
      </c>
      <c r="H3" s="1043"/>
    </row>
    <row r="4" spans="1:8" s="497" customFormat="1" ht="27" customHeight="1" thickBot="1">
      <c r="A4" s="502"/>
      <c r="B4" s="421" t="s">
        <v>34</v>
      </c>
      <c r="C4" s="436" t="s">
        <v>162</v>
      </c>
      <c r="D4" s="421" t="s">
        <v>34</v>
      </c>
      <c r="E4" s="436" t="s">
        <v>162</v>
      </c>
      <c r="F4" s="418"/>
      <c r="G4" s="421" t="s">
        <v>34</v>
      </c>
      <c r="H4" s="436" t="s">
        <v>102</v>
      </c>
    </row>
    <row r="5" spans="1:8" ht="15" customHeight="1">
      <c r="A5" s="503" t="s">
        <v>111</v>
      </c>
      <c r="B5" s="504">
        <v>5951.4770099999996</v>
      </c>
      <c r="C5" s="891">
        <f>B5/$B$56</f>
        <v>4.529940877860095E-3</v>
      </c>
      <c r="D5" s="504">
        <v>3823.3818899999997</v>
      </c>
      <c r="E5" s="891">
        <f t="shared" ref="E5:E29" si="0">D5/$D$56</f>
        <v>2.9951832588912394E-3</v>
      </c>
      <c r="F5" s="418"/>
      <c r="G5" s="505">
        <f>(D5-B5)</f>
        <v>-2128.09512</v>
      </c>
      <c r="H5" s="894">
        <f>(D5-B5)/B5</f>
        <v>-0.35757428222007032</v>
      </c>
    </row>
    <row r="6" spans="1:8" ht="15" customHeight="1">
      <c r="A6" s="506" t="s">
        <v>112</v>
      </c>
      <c r="B6" s="505">
        <v>475.82539199999997</v>
      </c>
      <c r="C6" s="894">
        <f t="shared" ref="C6:C56" si="1">B6/$B$56</f>
        <v>3.6217243052823347E-4</v>
      </c>
      <c r="D6" s="505">
        <v>666.43746999999996</v>
      </c>
      <c r="E6" s="894">
        <f t="shared" si="0"/>
        <v>5.2207768166256409E-4</v>
      </c>
      <c r="F6" s="418"/>
      <c r="G6" s="505">
        <f t="shared" ref="G6:G56" si="2">(D6-B6)</f>
        <v>190.612078</v>
      </c>
      <c r="H6" s="894">
        <f t="shared" ref="H6:H56" si="3">(D6-B6)/B6</f>
        <v>0.40059248876739223</v>
      </c>
    </row>
    <row r="7" spans="1:8" ht="15" customHeight="1">
      <c r="A7" s="506" t="s">
        <v>113</v>
      </c>
      <c r="B7" s="505">
        <v>547.84200999999996</v>
      </c>
      <c r="C7" s="894">
        <f t="shared" si="1"/>
        <v>4.1698756653821614E-4</v>
      </c>
      <c r="D7" s="505">
        <v>433.43504000000001</v>
      </c>
      <c r="E7" s="894">
        <f t="shared" si="0"/>
        <v>3.3954687576993647E-4</v>
      </c>
      <c r="F7" s="418"/>
      <c r="G7" s="505">
        <f t="shared" si="2"/>
        <v>-114.40696999999994</v>
      </c>
      <c r="H7" s="894">
        <f t="shared" si="3"/>
        <v>-0.20883204995542409</v>
      </c>
    </row>
    <row r="8" spans="1:8" ht="15" customHeight="1">
      <c r="A8" s="506" t="s">
        <v>114</v>
      </c>
      <c r="B8" s="505">
        <v>207837.66660999999</v>
      </c>
      <c r="C8" s="894">
        <f t="shared" si="1"/>
        <v>0.15819473726500996</v>
      </c>
      <c r="D8" s="505">
        <v>194643.62385000003</v>
      </c>
      <c r="E8" s="894">
        <f t="shared" si="0"/>
        <v>0.152481060061056</v>
      </c>
      <c r="F8" s="418"/>
      <c r="G8" s="505">
        <f t="shared" si="2"/>
        <v>-13194.042759999953</v>
      </c>
      <c r="H8" s="894">
        <f t="shared" si="3"/>
        <v>-6.3482442692921998E-2</v>
      </c>
    </row>
    <row r="9" spans="1:8" ht="15" customHeight="1">
      <c r="A9" s="507" t="s">
        <v>115</v>
      </c>
      <c r="B9" s="508">
        <v>214812.81102199998</v>
      </c>
      <c r="C9" s="910">
        <f t="shared" si="1"/>
        <v>0.16350383813993649</v>
      </c>
      <c r="D9" s="508">
        <v>199566.87825000001</v>
      </c>
      <c r="E9" s="910">
        <f t="shared" si="0"/>
        <v>0.15633786787737972</v>
      </c>
      <c r="F9" s="418"/>
      <c r="G9" s="508">
        <f t="shared" si="2"/>
        <v>-15245.932771999971</v>
      </c>
      <c r="H9" s="910">
        <f t="shared" si="3"/>
        <v>-7.0973107699980539E-2</v>
      </c>
    </row>
    <row r="10" spans="1:8" ht="15" customHeight="1">
      <c r="A10" s="506" t="s">
        <v>112</v>
      </c>
      <c r="B10" s="505">
        <v>203.92516800000001</v>
      </c>
      <c r="C10" s="894">
        <f t="shared" si="1"/>
        <v>1.5521675594067151E-4</v>
      </c>
      <c r="D10" s="505">
        <v>277.48058999999995</v>
      </c>
      <c r="E10" s="894">
        <f t="shared" si="0"/>
        <v>2.1737436692081624E-4</v>
      </c>
      <c r="F10" s="418"/>
      <c r="G10" s="505">
        <f t="shared" si="2"/>
        <v>73.555421999999936</v>
      </c>
      <c r="H10" s="894">
        <f t="shared" si="3"/>
        <v>0.36069810667018765</v>
      </c>
    </row>
    <row r="11" spans="1:8" ht="15" customHeight="1">
      <c r="A11" s="506" t="s">
        <v>116</v>
      </c>
      <c r="B11" s="505">
        <v>250.79008999999999</v>
      </c>
      <c r="C11" s="894">
        <f t="shared" si="1"/>
        <v>1.9088778777845135E-4</v>
      </c>
      <c r="D11" s="505">
        <v>241.80614000000003</v>
      </c>
      <c r="E11" s="894">
        <f t="shared" si="0"/>
        <v>1.8942750770447141E-4</v>
      </c>
      <c r="F11" s="418"/>
      <c r="G11" s="505">
        <f t="shared" si="2"/>
        <v>-8.9839499999999646</v>
      </c>
      <c r="H11" s="894">
        <f t="shared" si="3"/>
        <v>-3.5822587726652054E-2</v>
      </c>
    </row>
    <row r="12" spans="1:8" ht="15" customHeight="1">
      <c r="A12" s="506" t="s">
        <v>114</v>
      </c>
      <c r="B12" s="505">
        <v>81148.96673</v>
      </c>
      <c r="C12" s="894">
        <f t="shared" si="1"/>
        <v>6.1766183582440799E-2</v>
      </c>
      <c r="D12" s="505">
        <v>92455.662160000007</v>
      </c>
      <c r="E12" s="894">
        <f t="shared" si="0"/>
        <v>7.2428457177040273E-2</v>
      </c>
      <c r="F12" s="418"/>
      <c r="G12" s="505">
        <f t="shared" si="2"/>
        <v>11306.695430000007</v>
      </c>
      <c r="H12" s="894">
        <f t="shared" si="3"/>
        <v>0.13933258654567723</v>
      </c>
    </row>
    <row r="13" spans="1:8" ht="15" customHeight="1">
      <c r="A13" s="507" t="s">
        <v>117</v>
      </c>
      <c r="B13" s="508">
        <v>81603.681987999997</v>
      </c>
      <c r="C13" s="910">
        <f t="shared" si="1"/>
        <v>6.2112288126159917E-2</v>
      </c>
      <c r="D13" s="508">
        <v>92974.94889</v>
      </c>
      <c r="E13" s="910">
        <f t="shared" si="0"/>
        <v>7.283525905166556E-2</v>
      </c>
      <c r="F13" s="418"/>
      <c r="G13" s="508">
        <f t="shared" si="2"/>
        <v>11371.266902000003</v>
      </c>
      <c r="H13" s="910">
        <f t="shared" si="3"/>
        <v>0.13934747336121639</v>
      </c>
    </row>
    <row r="14" spans="1:8" ht="15" customHeight="1">
      <c r="A14" s="790" t="s">
        <v>118</v>
      </c>
      <c r="B14" s="505">
        <v>741.63742999999977</v>
      </c>
      <c r="C14" s="894">
        <f t="shared" si="1"/>
        <v>5.6449410878394769E-4</v>
      </c>
      <c r="D14" s="505">
        <v>683.76239999999996</v>
      </c>
      <c r="E14" s="894">
        <f t="shared" si="0"/>
        <v>5.3564978661843675E-4</v>
      </c>
      <c r="F14" s="418"/>
      <c r="G14" s="505">
        <f t="shared" si="2"/>
        <v>-57.875029999999811</v>
      </c>
      <c r="H14" s="894">
        <f t="shared" si="3"/>
        <v>-7.8036824543766398E-2</v>
      </c>
    </row>
    <row r="15" spans="1:8" ht="15" customHeight="1">
      <c r="A15" s="790" t="s">
        <v>119</v>
      </c>
      <c r="B15" s="505">
        <v>453.83211999999997</v>
      </c>
      <c r="C15" s="894">
        <f t="shared" si="1"/>
        <v>3.4543234706604502E-4</v>
      </c>
      <c r="D15" s="505">
        <v>3290.0473600000005</v>
      </c>
      <c r="E15" s="894">
        <f t="shared" si="0"/>
        <v>2.5773765365696495E-3</v>
      </c>
      <c r="F15" s="418"/>
      <c r="G15" s="505">
        <f t="shared" si="2"/>
        <v>2836.2152400000004</v>
      </c>
      <c r="H15" s="894">
        <f t="shared" si="3"/>
        <v>6.24948106361445</v>
      </c>
    </row>
    <row r="16" spans="1:8" ht="15" customHeight="1">
      <c r="A16" s="790" t="s">
        <v>120</v>
      </c>
      <c r="B16" s="505">
        <v>2714.9069199999999</v>
      </c>
      <c r="C16" s="894">
        <f t="shared" si="1"/>
        <v>2.0664396108443081E-3</v>
      </c>
      <c r="D16" s="505">
        <v>2341.4703100000002</v>
      </c>
      <c r="E16" s="894">
        <f t="shared" si="0"/>
        <v>1.8342747011606737E-3</v>
      </c>
      <c r="F16" s="418"/>
      <c r="G16" s="505">
        <f t="shared" si="2"/>
        <v>-373.43660999999975</v>
      </c>
      <c r="H16" s="894">
        <f t="shared" si="3"/>
        <v>-0.13755042843236767</v>
      </c>
    </row>
    <row r="17" spans="1:8" ht="15" customHeight="1">
      <c r="A17" s="790" t="s">
        <v>121</v>
      </c>
      <c r="B17" s="505">
        <v>1644.83934</v>
      </c>
      <c r="C17" s="894">
        <f t="shared" si="1"/>
        <v>1.2519623198172145E-3</v>
      </c>
      <c r="D17" s="505">
        <v>310.04908999999998</v>
      </c>
      <c r="E17" s="894">
        <f t="shared" si="0"/>
        <v>2.428880688668176E-4</v>
      </c>
      <c r="F17" s="418"/>
      <c r="G17" s="505">
        <f t="shared" si="2"/>
        <v>-1334.79025</v>
      </c>
      <c r="H17" s="894">
        <f t="shared" si="3"/>
        <v>-0.81150190024029945</v>
      </c>
    </row>
    <row r="18" spans="1:8" ht="15" customHeight="1">
      <c r="A18" s="790" t="s">
        <v>122</v>
      </c>
      <c r="B18" s="505"/>
      <c r="C18" s="894"/>
      <c r="D18" s="505"/>
      <c r="E18" s="894"/>
      <c r="F18" s="418"/>
      <c r="G18" s="505"/>
      <c r="H18" s="894"/>
    </row>
    <row r="19" spans="1:8" ht="15" customHeight="1">
      <c r="A19" s="790" t="s">
        <v>123</v>
      </c>
      <c r="B19" s="505"/>
      <c r="C19" s="894"/>
      <c r="D19" s="505">
        <v>5.0186700000000002</v>
      </c>
      <c r="E19" s="894">
        <f t="shared" si="0"/>
        <v>3.9315550469115442E-6</v>
      </c>
      <c r="F19" s="418"/>
      <c r="G19" s="505">
        <f t="shared" si="2"/>
        <v>5.0186700000000002</v>
      </c>
      <c r="H19" s="894"/>
    </row>
    <row r="20" spans="1:8" ht="15" customHeight="1">
      <c r="A20" s="790" t="s">
        <v>124</v>
      </c>
      <c r="B20" s="505"/>
      <c r="C20" s="894"/>
      <c r="D20" s="505">
        <v>24.265779999999999</v>
      </c>
      <c r="E20" s="894">
        <f t="shared" si="0"/>
        <v>1.9009468609461314E-5</v>
      </c>
      <c r="F20" s="418"/>
      <c r="G20" s="505">
        <f t="shared" si="2"/>
        <v>24.265779999999999</v>
      </c>
      <c r="H20" s="894"/>
    </row>
    <row r="21" spans="1:8" ht="15" customHeight="1">
      <c r="A21" s="790" t="s">
        <v>125</v>
      </c>
      <c r="B21" s="505">
        <v>531.31727999999987</v>
      </c>
      <c r="C21" s="894">
        <f t="shared" si="1"/>
        <v>4.0440984006849708E-4</v>
      </c>
      <c r="D21" s="505">
        <v>389.92837999999995</v>
      </c>
      <c r="E21" s="894">
        <f t="shared" si="0"/>
        <v>3.0546437409174985E-4</v>
      </c>
      <c r="F21" s="418"/>
      <c r="G21" s="505">
        <f t="shared" si="2"/>
        <v>-141.38889999999992</v>
      </c>
      <c r="H21" s="894">
        <f t="shared" si="3"/>
        <v>-0.26611011032805099</v>
      </c>
    </row>
    <row r="22" spans="1:8" ht="15" customHeight="1">
      <c r="A22" s="509" t="s">
        <v>126</v>
      </c>
      <c r="B22" s="511">
        <v>302503.02610000002</v>
      </c>
      <c r="C22" s="915">
        <f t="shared" si="1"/>
        <v>0.23024886449267645</v>
      </c>
      <c r="D22" s="511">
        <v>299586.36913000001</v>
      </c>
      <c r="E22" s="915">
        <f t="shared" si="0"/>
        <v>0.23469172142000896</v>
      </c>
      <c r="F22" s="418"/>
      <c r="G22" s="510">
        <f t="shared" si="2"/>
        <v>-2916.6569700000109</v>
      </c>
      <c r="H22" s="911">
        <f t="shared" si="3"/>
        <v>-9.6417447706319357E-3</v>
      </c>
    </row>
    <row r="23" spans="1:8" ht="15" customHeight="1">
      <c r="A23" s="507" t="s">
        <v>127</v>
      </c>
      <c r="B23" s="508">
        <v>902770.99595000001</v>
      </c>
      <c r="C23" s="910">
        <f t="shared" si="1"/>
        <v>0.6871402226756439</v>
      </c>
      <c r="D23" s="508">
        <v>874897.14986999996</v>
      </c>
      <c r="E23" s="910">
        <f t="shared" si="0"/>
        <v>0.68538204446594897</v>
      </c>
      <c r="F23" s="418"/>
      <c r="G23" s="508">
        <f t="shared" si="2"/>
        <v>-27873.846080000047</v>
      </c>
      <c r="H23" s="910">
        <f t="shared" si="3"/>
        <v>-3.0875876833712367E-2</v>
      </c>
    </row>
    <row r="24" spans="1:8" ht="15" customHeight="1">
      <c r="A24" s="790" t="s">
        <v>128</v>
      </c>
      <c r="B24" s="505">
        <v>159.64769000000001</v>
      </c>
      <c r="C24" s="894">
        <f t="shared" si="1"/>
        <v>1.2151514586577163E-4</v>
      </c>
      <c r="D24" s="505">
        <v>106.35088</v>
      </c>
      <c r="E24" s="894">
        <f t="shared" si="0"/>
        <v>8.3313774168750692E-5</v>
      </c>
      <c r="F24" s="418"/>
      <c r="G24" s="505">
        <f t="shared" si="2"/>
        <v>-53.296810000000008</v>
      </c>
      <c r="H24" s="894">
        <f t="shared" si="3"/>
        <v>-0.33384015766216224</v>
      </c>
    </row>
    <row r="25" spans="1:8" ht="15" customHeight="1">
      <c r="A25" s="790" t="s">
        <v>129</v>
      </c>
      <c r="B25" s="505">
        <v>0.36856</v>
      </c>
      <c r="C25" s="894">
        <f t="shared" si="1"/>
        <v>2.8052784327971664E-7</v>
      </c>
      <c r="D25" s="505">
        <v>9.196E-2</v>
      </c>
      <c r="E25" s="894">
        <f t="shared" si="0"/>
        <v>7.2040162456185721E-8</v>
      </c>
      <c r="F25" s="418"/>
      <c r="G25" s="505">
        <f t="shared" si="2"/>
        <v>-0.27660000000000001</v>
      </c>
      <c r="H25" s="894">
        <f t="shared" si="3"/>
        <v>-0.75048838723681355</v>
      </c>
    </row>
    <row r="26" spans="1:8" ht="15" customHeight="1">
      <c r="A26" s="790" t="s">
        <v>130</v>
      </c>
      <c r="B26" s="505">
        <v>0.68169000000000002</v>
      </c>
      <c r="C26" s="894">
        <f t="shared" si="1"/>
        <v>5.1886538280157927E-7</v>
      </c>
      <c r="D26" s="505">
        <v>0.21775999999999998</v>
      </c>
      <c r="E26" s="894">
        <f t="shared" si="0"/>
        <v>1.705901019623641E-7</v>
      </c>
      <c r="F26" s="418"/>
      <c r="G26" s="505">
        <f t="shared" si="2"/>
        <v>-0.46393000000000006</v>
      </c>
      <c r="H26" s="894">
        <f t="shared" si="3"/>
        <v>-0.68055861168566367</v>
      </c>
    </row>
    <row r="27" spans="1:8" ht="15" customHeight="1">
      <c r="A27" s="790" t="s">
        <v>131</v>
      </c>
      <c r="B27" s="505">
        <v>247.76377000000002</v>
      </c>
      <c r="C27" s="894">
        <f t="shared" si="1"/>
        <v>1.8858431745428632E-4</v>
      </c>
      <c r="D27" s="505">
        <v>89.21293</v>
      </c>
      <c r="E27" s="894">
        <f t="shared" si="0"/>
        <v>6.9888146698481127E-5</v>
      </c>
      <c r="F27" s="418"/>
      <c r="G27" s="505">
        <f t="shared" si="2"/>
        <v>-158.55084000000002</v>
      </c>
      <c r="H27" s="894">
        <f t="shared" si="3"/>
        <v>-0.63992745993492106</v>
      </c>
    </row>
    <row r="28" spans="1:8" ht="15" customHeight="1">
      <c r="A28" s="790" t="s">
        <v>132</v>
      </c>
      <c r="B28" s="505">
        <v>6409.8445699999984</v>
      </c>
      <c r="C28" s="894">
        <f t="shared" si="1"/>
        <v>4.878825355383933E-3</v>
      </c>
      <c r="D28" s="505">
        <v>4519.8745199999994</v>
      </c>
      <c r="E28" s="894">
        <f t="shared" si="0"/>
        <v>3.5408057275160333E-3</v>
      </c>
      <c r="F28" s="418"/>
      <c r="G28" s="505">
        <f t="shared" si="2"/>
        <v>-1889.970049999999</v>
      </c>
      <c r="H28" s="894">
        <f t="shared" si="3"/>
        <v>-0.29485427132595815</v>
      </c>
    </row>
    <row r="29" spans="1:8" ht="15" customHeight="1">
      <c r="A29" s="790" t="s">
        <v>133</v>
      </c>
      <c r="B29" s="505">
        <v>1.18113</v>
      </c>
      <c r="C29" s="894">
        <f t="shared" si="1"/>
        <v>8.990119696466565E-7</v>
      </c>
      <c r="D29" s="505">
        <v>34.654530000000001</v>
      </c>
      <c r="E29" s="894">
        <f t="shared" si="0"/>
        <v>2.7147868323648999E-5</v>
      </c>
      <c r="F29" s="418"/>
      <c r="G29" s="505">
        <f t="shared" si="2"/>
        <v>33.473399999999998</v>
      </c>
      <c r="H29" s="894">
        <f t="shared" si="3"/>
        <v>28.340148840517131</v>
      </c>
    </row>
    <row r="30" spans="1:8" ht="15" customHeight="1">
      <c r="A30" s="790" t="s">
        <v>134</v>
      </c>
      <c r="B30" s="505"/>
      <c r="C30" s="894"/>
      <c r="D30" s="505"/>
      <c r="E30" s="894"/>
      <c r="F30" s="418"/>
      <c r="G30" s="505"/>
      <c r="H30" s="894"/>
    </row>
    <row r="31" spans="1:8" ht="15" customHeight="1">
      <c r="A31" s="507" t="s">
        <v>135</v>
      </c>
      <c r="B31" s="508">
        <v>6819.4874099999997</v>
      </c>
      <c r="C31" s="910">
        <f t="shared" si="1"/>
        <v>5.1906232238997201E-3</v>
      </c>
      <c r="D31" s="508">
        <v>4750.4025799999999</v>
      </c>
      <c r="E31" s="910">
        <f>D31/$D$56</f>
        <v>3.721398146971333E-3</v>
      </c>
      <c r="F31" s="418"/>
      <c r="G31" s="508">
        <f t="shared" si="2"/>
        <v>-2069.0848299999998</v>
      </c>
      <c r="H31" s="910">
        <f t="shared" si="3"/>
        <v>-0.30340767650159794</v>
      </c>
    </row>
    <row r="32" spans="1:8" ht="15" customHeight="1">
      <c r="A32" s="790" t="s">
        <v>136</v>
      </c>
      <c r="B32" s="505"/>
      <c r="C32" s="894"/>
      <c r="D32" s="505"/>
      <c r="E32" s="894"/>
      <c r="F32" s="418"/>
      <c r="G32" s="505"/>
      <c r="H32" s="894"/>
    </row>
    <row r="33" spans="1:8" ht="15" customHeight="1">
      <c r="A33" s="790" t="s">
        <v>137</v>
      </c>
      <c r="B33" s="505">
        <v>37473.124299999996</v>
      </c>
      <c r="C33" s="894">
        <f t="shared" si="1"/>
        <v>2.8522505808638323E-2</v>
      </c>
      <c r="D33" s="505">
        <v>37957.881199999996</v>
      </c>
      <c r="E33" s="894">
        <f t="shared" ref="E33:E43" si="4">D33/$D$56</f>
        <v>2.9735666900180487E-2</v>
      </c>
      <c r="F33" s="418"/>
      <c r="G33" s="505">
        <f t="shared" si="2"/>
        <v>484.75690000000031</v>
      </c>
      <c r="H33" s="894">
        <f t="shared" si="3"/>
        <v>1.2936121795427673E-2</v>
      </c>
    </row>
    <row r="34" spans="1:8" ht="15" customHeight="1">
      <c r="A34" s="790" t="s">
        <v>138</v>
      </c>
      <c r="B34" s="505">
        <v>109.01459999999999</v>
      </c>
      <c r="C34" s="894">
        <f t="shared" si="1"/>
        <v>8.2975989320601784E-5</v>
      </c>
      <c r="D34" s="505">
        <v>5.48554999999996</v>
      </c>
      <c r="E34" s="894">
        <f t="shared" si="4"/>
        <v>4.2973022309865886E-6</v>
      </c>
      <c r="F34" s="418"/>
      <c r="G34" s="505">
        <f t="shared" si="2"/>
        <v>-103.52905000000003</v>
      </c>
      <c r="H34" s="894">
        <f t="shared" si="3"/>
        <v>-0.94968059324163956</v>
      </c>
    </row>
    <row r="35" spans="1:8" ht="15" customHeight="1">
      <c r="A35" s="790" t="s">
        <v>139</v>
      </c>
      <c r="B35" s="505">
        <v>45851.833760000009</v>
      </c>
      <c r="C35" s="894">
        <f t="shared" si="1"/>
        <v>3.4899924123922572E-2</v>
      </c>
      <c r="D35" s="505">
        <v>41320.301520000001</v>
      </c>
      <c r="E35" s="894">
        <f t="shared" si="4"/>
        <v>3.2369739389292933E-2</v>
      </c>
      <c r="F35" s="418"/>
      <c r="G35" s="505">
        <f t="shared" si="2"/>
        <v>-4531.5322400000077</v>
      </c>
      <c r="H35" s="894">
        <f t="shared" si="3"/>
        <v>-9.8829902064968292E-2</v>
      </c>
    </row>
    <row r="36" spans="1:8" ht="15" customHeight="1">
      <c r="A36" s="790" t="s">
        <v>140</v>
      </c>
      <c r="B36" s="505">
        <v>8938.3652900000016</v>
      </c>
      <c r="C36" s="894">
        <f t="shared" si="1"/>
        <v>6.8033979196059783E-3</v>
      </c>
      <c r="D36" s="505"/>
      <c r="E36" s="894"/>
      <c r="F36" s="418"/>
      <c r="G36" s="505">
        <f t="shared" si="2"/>
        <v>-8938.3652900000016</v>
      </c>
      <c r="H36" s="894">
        <f t="shared" si="3"/>
        <v>-1</v>
      </c>
    </row>
    <row r="37" spans="1:8" ht="15" customHeight="1">
      <c r="A37" s="507" t="s">
        <v>141</v>
      </c>
      <c r="B37" s="508">
        <v>92372.337950000001</v>
      </c>
      <c r="C37" s="910">
        <f t="shared" si="1"/>
        <v>7.0308803841487466E-2</v>
      </c>
      <c r="D37" s="508">
        <v>79283.668270000009</v>
      </c>
      <c r="E37" s="910">
        <f t="shared" si="4"/>
        <v>6.2109703591704417E-2</v>
      </c>
      <c r="F37" s="418"/>
      <c r="G37" s="508">
        <f t="shared" si="2"/>
        <v>-13088.669679999992</v>
      </c>
      <c r="H37" s="910">
        <f t="shared" si="3"/>
        <v>-0.14169468880483166</v>
      </c>
    </row>
    <row r="38" spans="1:8" ht="15" customHeight="1">
      <c r="A38" s="790" t="s">
        <v>142</v>
      </c>
      <c r="B38" s="505">
        <v>450.55834000000004</v>
      </c>
      <c r="C38" s="894">
        <f t="shared" si="1"/>
        <v>3.4294052363764189E-4</v>
      </c>
      <c r="D38" s="505">
        <v>325.05135999999999</v>
      </c>
      <c r="E38" s="894">
        <f t="shared" si="4"/>
        <v>2.5464063485215429E-4</v>
      </c>
      <c r="F38" s="418"/>
      <c r="G38" s="505">
        <f t="shared" si="2"/>
        <v>-125.50698000000006</v>
      </c>
      <c r="H38" s="894">
        <f t="shared" si="3"/>
        <v>-0.27855877665032247</v>
      </c>
    </row>
    <row r="39" spans="1:8" ht="15" customHeight="1">
      <c r="A39" s="790" t="s">
        <v>143</v>
      </c>
      <c r="B39" s="505">
        <v>181.01150000000001</v>
      </c>
      <c r="C39" s="894">
        <f t="shared" si="1"/>
        <v>1.3777611706052321E-4</v>
      </c>
      <c r="D39" s="505">
        <v>5762.7605899999999</v>
      </c>
      <c r="E39" s="894">
        <f t="shared" si="4"/>
        <v>4.5144650837288464E-3</v>
      </c>
      <c r="F39" s="418"/>
      <c r="G39" s="505">
        <f t="shared" si="2"/>
        <v>5581.7490900000003</v>
      </c>
      <c r="H39" s="894">
        <f t="shared" si="3"/>
        <v>30.836433541515316</v>
      </c>
    </row>
    <row r="40" spans="1:8" ht="15" customHeight="1">
      <c r="A40" s="790" t="s">
        <v>144</v>
      </c>
      <c r="B40" s="505">
        <v>17.509199999999996</v>
      </c>
      <c r="C40" s="894">
        <f t="shared" si="1"/>
        <v>1.3327051534494284E-5</v>
      </c>
      <c r="D40" s="505">
        <v>21.019940000000002</v>
      </c>
      <c r="E40" s="894">
        <f t="shared" si="4"/>
        <v>1.6466723493032585E-5</v>
      </c>
      <c r="F40" s="418"/>
      <c r="G40" s="505">
        <f t="shared" si="2"/>
        <v>3.5107400000000055</v>
      </c>
      <c r="H40" s="894">
        <f t="shared" si="3"/>
        <v>0.2005083042057893</v>
      </c>
    </row>
    <row r="41" spans="1:8" ht="15" customHeight="1">
      <c r="A41" s="790" t="s">
        <v>145</v>
      </c>
      <c r="B41" s="505">
        <v>5854.0892200000008</v>
      </c>
      <c r="C41" s="894">
        <f t="shared" si="1"/>
        <v>4.4558145844737322E-3</v>
      </c>
      <c r="D41" s="505">
        <v>9514.9359800000002</v>
      </c>
      <c r="E41" s="894">
        <f t="shared" si="4"/>
        <v>7.4538661783319568E-3</v>
      </c>
      <c r="F41" s="418"/>
      <c r="G41" s="505">
        <f t="shared" si="2"/>
        <v>3660.8467599999994</v>
      </c>
      <c r="H41" s="894">
        <f t="shared" si="3"/>
        <v>0.62534864475468299</v>
      </c>
    </row>
    <row r="42" spans="1:8" ht="15" customHeight="1">
      <c r="A42" s="790" t="s">
        <v>146</v>
      </c>
      <c r="B42" s="505">
        <v>14.094880000000002</v>
      </c>
      <c r="C42" s="894">
        <f t="shared" si="1"/>
        <v>1.0728256695480825E-5</v>
      </c>
      <c r="D42" s="505">
        <v>5.8440099999999999</v>
      </c>
      <c r="E42" s="894">
        <f t="shared" si="4"/>
        <v>4.578114721569964E-6</v>
      </c>
      <c r="F42" s="418"/>
      <c r="G42" s="505">
        <f t="shared" si="2"/>
        <v>-8.2508700000000026</v>
      </c>
      <c r="H42" s="894">
        <f t="shared" si="3"/>
        <v>-0.58538064885972796</v>
      </c>
    </row>
    <row r="43" spans="1:8" ht="15" customHeight="1">
      <c r="A43" s="790" t="s">
        <v>147</v>
      </c>
      <c r="B43" s="505"/>
      <c r="C43" s="894"/>
      <c r="D43" s="505">
        <v>82.999950000000013</v>
      </c>
      <c r="E43" s="894">
        <f t="shared" si="4"/>
        <v>6.5020986101079736E-5</v>
      </c>
      <c r="F43" s="418"/>
      <c r="G43" s="505">
        <f t="shared" si="2"/>
        <v>82.999950000000013</v>
      </c>
      <c r="H43" s="894"/>
    </row>
    <row r="44" spans="1:8" ht="15" customHeight="1">
      <c r="A44" s="790" t="s">
        <v>148</v>
      </c>
      <c r="B44" s="505"/>
      <c r="C44" s="894"/>
      <c r="D44" s="505"/>
      <c r="E44" s="894"/>
      <c r="F44" s="418"/>
      <c r="G44" s="505"/>
      <c r="H44" s="894"/>
    </row>
    <row r="45" spans="1:8" ht="15" customHeight="1">
      <c r="A45" s="509" t="s">
        <v>163</v>
      </c>
      <c r="B45" s="511">
        <v>1008480.0844500001</v>
      </c>
      <c r="C45" s="915">
        <f t="shared" si="1"/>
        <v>0.76760023627443297</v>
      </c>
      <c r="D45" s="511">
        <v>974643.83254999993</v>
      </c>
      <c r="E45" s="915">
        <f>D45/$D$56</f>
        <v>0.76352218392585336</v>
      </c>
      <c r="F45" s="418"/>
      <c r="G45" s="510">
        <f t="shared" si="2"/>
        <v>-33836.251900000148</v>
      </c>
      <c r="H45" s="911">
        <f t="shared" si="3"/>
        <v>-3.3551730392825357E-2</v>
      </c>
    </row>
    <row r="46" spans="1:8" ht="15" customHeight="1">
      <c r="A46" s="53" t="s">
        <v>150</v>
      </c>
      <c r="B46" s="177">
        <v>1310983.1105500001</v>
      </c>
      <c r="C46" s="912">
        <f t="shared" si="1"/>
        <v>0.99784910076710942</v>
      </c>
      <c r="D46" s="177">
        <v>1274230.2016799999</v>
      </c>
      <c r="E46" s="912">
        <f>D46/$D$56</f>
        <v>0.9982139053458623</v>
      </c>
      <c r="F46" s="418"/>
      <c r="G46" s="177">
        <f t="shared" si="2"/>
        <v>-36752.908870000159</v>
      </c>
      <c r="H46" s="912">
        <f t="shared" si="3"/>
        <v>-2.8034616597448856E-2</v>
      </c>
    </row>
    <row r="47" spans="1:8" ht="15" customHeight="1">
      <c r="A47" s="790" t="s">
        <v>151</v>
      </c>
      <c r="B47" s="505">
        <v>14.61314</v>
      </c>
      <c r="C47" s="894">
        <f t="shared" si="1"/>
        <v>1.1122728043587363E-5</v>
      </c>
      <c r="D47" s="505">
        <v>76.931210000000021</v>
      </c>
      <c r="E47" s="894">
        <f>D47/$D$56</f>
        <v>6.0266821078196402E-5</v>
      </c>
      <c r="F47" s="418"/>
      <c r="G47" s="505">
        <f t="shared" si="2"/>
        <v>62.31807000000002</v>
      </c>
      <c r="H47" s="894">
        <f t="shared" si="3"/>
        <v>4.2645228883046373</v>
      </c>
    </row>
    <row r="48" spans="1:8" ht="15" customHeight="1">
      <c r="A48" s="790" t="s">
        <v>152</v>
      </c>
      <c r="B48" s="505">
        <v>0</v>
      </c>
      <c r="C48" s="894">
        <f t="shared" si="1"/>
        <v>0</v>
      </c>
      <c r="D48" s="505">
        <v>0.32497999999999999</v>
      </c>
      <c r="E48" s="894">
        <f t="shared" ref="E48:E56" si="5">D48/$D$56</f>
        <v>2.545847324381387E-7</v>
      </c>
      <c r="F48" s="418"/>
      <c r="G48" s="505">
        <f t="shared" si="2"/>
        <v>0.32497999999999999</v>
      </c>
      <c r="H48" s="894"/>
    </row>
    <row r="49" spans="1:8" ht="15" customHeight="1">
      <c r="A49" s="790" t="s">
        <v>153</v>
      </c>
      <c r="B49" s="505"/>
      <c r="C49" s="894"/>
      <c r="D49" s="505"/>
      <c r="E49" s="894"/>
      <c r="F49" s="418"/>
      <c r="G49" s="505"/>
      <c r="H49" s="894"/>
    </row>
    <row r="50" spans="1:8" ht="15" customHeight="1">
      <c r="A50" s="790" t="s">
        <v>154</v>
      </c>
      <c r="B50" s="505"/>
      <c r="C50" s="894"/>
      <c r="D50" s="505">
        <v>0.87173</v>
      </c>
      <c r="E50" s="894">
        <f t="shared" si="5"/>
        <v>6.8290094408363179E-7</v>
      </c>
      <c r="F50" s="418"/>
      <c r="G50" s="505">
        <f t="shared" si="2"/>
        <v>0.87173</v>
      </c>
      <c r="H50" s="894"/>
    </row>
    <row r="51" spans="1:8" ht="15" customHeight="1">
      <c r="A51" s="790" t="s">
        <v>155</v>
      </c>
      <c r="B51" s="505">
        <v>1967.8838599999999</v>
      </c>
      <c r="C51" s="894">
        <f t="shared" si="1"/>
        <v>1.4978462531765894E-3</v>
      </c>
      <c r="D51" s="505">
        <v>1136.3669</v>
      </c>
      <c r="E51" s="894">
        <f t="shared" si="5"/>
        <v>8.9021374603993214E-4</v>
      </c>
      <c r="F51" s="418"/>
      <c r="G51" s="505">
        <f t="shared" si="2"/>
        <v>-831.51695999999993</v>
      </c>
      <c r="H51" s="894">
        <f t="shared" si="3"/>
        <v>-0.42254371657888384</v>
      </c>
    </row>
    <row r="52" spans="1:8" ht="15" customHeight="1">
      <c r="A52" s="790" t="s">
        <v>164</v>
      </c>
      <c r="B52" s="505">
        <v>0.28069</v>
      </c>
      <c r="C52" s="894">
        <f t="shared" si="1"/>
        <v>2.1364597441443365E-7</v>
      </c>
      <c r="D52" s="505">
        <v>1.9106400000000001</v>
      </c>
      <c r="E52" s="894">
        <f t="shared" si="5"/>
        <v>1.4967683340070324E-6</v>
      </c>
      <c r="F52" s="418"/>
      <c r="G52" s="505">
        <f t="shared" si="2"/>
        <v>1.62995</v>
      </c>
      <c r="H52" s="894">
        <f t="shared" si="3"/>
        <v>5.8069400406142009</v>
      </c>
    </row>
    <row r="53" spans="1:8" ht="15" customHeight="1">
      <c r="A53" s="790" t="s">
        <v>157</v>
      </c>
      <c r="B53" s="505">
        <v>491.50961999999998</v>
      </c>
      <c r="C53" s="894">
        <f t="shared" si="1"/>
        <v>3.7411041255109906E-4</v>
      </c>
      <c r="D53" s="505">
        <v>655.30614000000003</v>
      </c>
      <c r="E53" s="894">
        <f t="shared" si="5"/>
        <v>5.1335755528638522E-4</v>
      </c>
      <c r="F53" s="418"/>
      <c r="G53" s="505">
        <f t="shared" si="2"/>
        <v>163.79652000000004</v>
      </c>
      <c r="H53" s="894">
        <f t="shared" si="3"/>
        <v>0.33325191071539972</v>
      </c>
    </row>
    <row r="54" spans="1:8" ht="15" customHeight="1">
      <c r="A54" s="790" t="s">
        <v>158</v>
      </c>
      <c r="B54" s="505">
        <v>351.58341999999999</v>
      </c>
      <c r="C54" s="894">
        <f t="shared" si="1"/>
        <v>2.6760619314496089E-4</v>
      </c>
      <c r="D54" s="505">
        <v>408.25638999999995</v>
      </c>
      <c r="E54" s="894">
        <f t="shared" si="5"/>
        <v>3.198222777226611E-4</v>
      </c>
      <c r="F54" s="418"/>
      <c r="G54" s="505">
        <f t="shared" si="2"/>
        <v>56.672969999999964</v>
      </c>
      <c r="H54" s="894">
        <f t="shared" si="3"/>
        <v>0.16119352272072432</v>
      </c>
    </row>
    <row r="55" spans="1:8" ht="15" customHeight="1">
      <c r="A55" s="509" t="s">
        <v>159</v>
      </c>
      <c r="B55" s="510">
        <v>2825.8707299999996</v>
      </c>
      <c r="C55" s="911">
        <f t="shared" si="1"/>
        <v>2.1508992328906512E-3</v>
      </c>
      <c r="D55" s="510">
        <v>2279.9679900000001</v>
      </c>
      <c r="E55" s="911">
        <f t="shared" si="5"/>
        <v>1.7860946541377036E-3</v>
      </c>
      <c r="F55" s="418"/>
      <c r="G55" s="510">
        <f t="shared" si="2"/>
        <v>-545.90273999999954</v>
      </c>
      <c r="H55" s="911">
        <f t="shared" si="3"/>
        <v>-0.1931803653311486</v>
      </c>
    </row>
    <row r="56" spans="1:8" ht="15" customHeight="1" thickBot="1">
      <c r="A56" s="54" t="s">
        <v>165</v>
      </c>
      <c r="B56" s="178">
        <v>1313808.9812799999</v>
      </c>
      <c r="C56" s="914">
        <f t="shared" si="1"/>
        <v>1</v>
      </c>
      <c r="D56" s="178">
        <v>1276510.16967</v>
      </c>
      <c r="E56" s="914">
        <f t="shared" si="5"/>
        <v>1</v>
      </c>
      <c r="F56" s="418"/>
      <c r="G56" s="178">
        <f t="shared" si="2"/>
        <v>-37298.811609999975</v>
      </c>
      <c r="H56" s="913">
        <f t="shared" si="3"/>
        <v>-2.8389828461715186E-2</v>
      </c>
    </row>
    <row r="57" spans="1:8" ht="15" customHeight="1">
      <c r="F57" s="418"/>
    </row>
    <row r="58" spans="1:8" ht="15" customHeight="1">
      <c r="F58" s="418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8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>
      <selection activeCell="J17" sqref="J17"/>
    </sheetView>
  </sheetViews>
  <sheetFormatPr baseColWidth="10" defaultColWidth="11.5703125" defaultRowHeight="15"/>
  <cols>
    <col min="1" max="1" width="35.5703125" style="12" customWidth="1"/>
    <col min="2" max="2" width="12.42578125" style="63" customWidth="1"/>
    <col min="3" max="3" width="8.85546875" style="63" customWidth="1"/>
    <col min="4" max="4" width="12.42578125" style="64" customWidth="1"/>
    <col min="5" max="5" width="9" style="65" customWidth="1"/>
    <col min="6" max="6" width="2.28515625" style="418" customWidth="1"/>
    <col min="7" max="7" width="11.85546875" style="12" customWidth="1"/>
    <col min="8" max="16384" width="11.5703125" style="12"/>
  </cols>
  <sheetData>
    <row r="1" spans="1:8" s="485" customFormat="1" ht="45" customHeight="1">
      <c r="A1" s="416" t="s">
        <v>167</v>
      </c>
      <c r="B1" s="416"/>
      <c r="C1" s="416"/>
      <c r="D1" s="416"/>
      <c r="E1" s="416"/>
      <c r="F1" s="416"/>
      <c r="G1" s="416"/>
      <c r="H1" s="416"/>
    </row>
    <row r="2" spans="1:8" s="497" customFormat="1" ht="15" customHeight="1" thickBot="1">
      <c r="A2" s="58"/>
      <c r="B2" s="498"/>
      <c r="C2" s="498"/>
      <c r="D2" s="498"/>
      <c r="E2" s="499"/>
      <c r="F2" s="500"/>
      <c r="G2" s="419"/>
      <c r="H2" s="419"/>
    </row>
    <row r="3" spans="1:8" s="497" customFormat="1" ht="19.899999999999999" customHeight="1" thickBot="1">
      <c r="A3" s="59"/>
      <c r="B3" s="1040">
        <v>2016</v>
      </c>
      <c r="C3" s="1041"/>
      <c r="D3" s="1040">
        <v>2017</v>
      </c>
      <c r="E3" s="1041"/>
      <c r="F3" s="418"/>
      <c r="G3" s="1042" t="s">
        <v>166</v>
      </c>
      <c r="H3" s="1043"/>
    </row>
    <row r="4" spans="1:8" s="497" customFormat="1" ht="27" customHeight="1" thickBot="1">
      <c r="A4" s="60"/>
      <c r="B4" s="421" t="s">
        <v>34</v>
      </c>
      <c r="C4" s="436" t="s">
        <v>162</v>
      </c>
      <c r="D4" s="421" t="s">
        <v>34</v>
      </c>
      <c r="E4" s="436" t="s">
        <v>162</v>
      </c>
      <c r="F4" s="418"/>
      <c r="G4" s="421" t="s">
        <v>34</v>
      </c>
      <c r="H4" s="436" t="s">
        <v>102</v>
      </c>
    </row>
    <row r="5" spans="1:8" ht="18" customHeight="1">
      <c r="A5" s="512" t="s">
        <v>168</v>
      </c>
      <c r="B5" s="513">
        <v>1178887.9941700553</v>
      </c>
      <c r="C5" s="916">
        <f>B5/$B$18</f>
        <v>0.36276469757504415</v>
      </c>
      <c r="D5" s="513">
        <v>1282825.3294956204</v>
      </c>
      <c r="E5" s="916">
        <f t="shared" ref="E5:E18" si="0">D5/$D$18</f>
        <v>0.3483409976798062</v>
      </c>
      <c r="G5" s="513">
        <f>D5-B5</f>
        <v>103937.33532556519</v>
      </c>
      <c r="H5" s="916">
        <f>(D5-B5)/B5</f>
        <v>8.8165572844549789E-2</v>
      </c>
    </row>
    <row r="6" spans="1:8" ht="18" customHeight="1">
      <c r="A6" s="514" t="s">
        <v>169</v>
      </c>
      <c r="B6" s="515">
        <v>216198.19352283614</v>
      </c>
      <c r="C6" s="917">
        <f t="shared" ref="C6:C18" si="1">B6/$B$18</f>
        <v>6.6528010020830766E-2</v>
      </c>
      <c r="D6" s="515">
        <v>256017.46952383561</v>
      </c>
      <c r="E6" s="917">
        <f t="shared" si="0"/>
        <v>6.9519504103069493E-2</v>
      </c>
      <c r="G6" s="515">
        <f t="shared" ref="G6:G18" si="2">D6-B6</f>
        <v>39819.276000999467</v>
      </c>
      <c r="H6" s="917">
        <f t="shared" ref="H6:H18" si="3">(D6-B6)/B6</f>
        <v>0.18417950377921877</v>
      </c>
    </row>
    <row r="7" spans="1:8" ht="18" customHeight="1">
      <c r="A7" s="514" t="s">
        <v>118</v>
      </c>
      <c r="B7" s="515">
        <v>6394.8828883380593</v>
      </c>
      <c r="C7" s="917">
        <f t="shared" si="1"/>
        <v>1.9678186294949601E-3</v>
      </c>
      <c r="D7" s="515">
        <v>5762.3993794832568</v>
      </c>
      <c r="E7" s="917">
        <f t="shared" si="0"/>
        <v>1.5647336412260532E-3</v>
      </c>
      <c r="G7" s="515">
        <f t="shared" si="2"/>
        <v>-632.48350885480249</v>
      </c>
      <c r="H7" s="917">
        <f t="shared" si="3"/>
        <v>-9.8904627324485087E-2</v>
      </c>
    </row>
    <row r="8" spans="1:8" ht="18" customHeight="1">
      <c r="A8" s="514" t="s">
        <v>120</v>
      </c>
      <c r="B8" s="515">
        <v>30763.285296217433</v>
      </c>
      <c r="C8" s="917">
        <f t="shared" si="1"/>
        <v>9.4664072770999034E-3</v>
      </c>
      <c r="D8" s="515">
        <v>40814.179590388172</v>
      </c>
      <c r="E8" s="917">
        <f t="shared" si="0"/>
        <v>1.108276529244127E-2</v>
      </c>
      <c r="G8" s="515">
        <f t="shared" si="2"/>
        <v>10050.894294170739</v>
      </c>
      <c r="H8" s="917">
        <f t="shared" si="3"/>
        <v>0.32671719542927258</v>
      </c>
    </row>
    <row r="9" spans="1:8" ht="18" customHeight="1">
      <c r="A9" s="514" t="s">
        <v>170</v>
      </c>
      <c r="B9" s="515">
        <v>79337.851738330239</v>
      </c>
      <c r="C9" s="917">
        <f t="shared" si="1"/>
        <v>2.4413660953745694E-2</v>
      </c>
      <c r="D9" s="515">
        <v>90575.401042638114</v>
      </c>
      <c r="E9" s="917">
        <f t="shared" si="0"/>
        <v>2.459502851946831E-2</v>
      </c>
      <c r="G9" s="515">
        <f t="shared" si="2"/>
        <v>11237.549304307875</v>
      </c>
      <c r="H9" s="917">
        <f t="shared" si="3"/>
        <v>0.14164171398755829</v>
      </c>
    </row>
    <row r="10" spans="1:8" ht="18" customHeight="1">
      <c r="A10" s="516" t="s">
        <v>149</v>
      </c>
      <c r="B10" s="517">
        <v>1511582.2076157774</v>
      </c>
      <c r="C10" s="918">
        <f t="shared" si="1"/>
        <v>0.46514059445621553</v>
      </c>
      <c r="D10" s="517">
        <v>1675994.7790319656</v>
      </c>
      <c r="E10" s="918">
        <f t="shared" si="0"/>
        <v>0.45510302923601131</v>
      </c>
      <c r="G10" s="517">
        <f t="shared" si="2"/>
        <v>164412.57141618826</v>
      </c>
      <c r="H10" s="918">
        <f t="shared" si="3"/>
        <v>0.10876852782986686</v>
      </c>
    </row>
    <row r="11" spans="1:8" ht="18" customHeight="1">
      <c r="A11" s="514" t="s">
        <v>171</v>
      </c>
      <c r="B11" s="515">
        <v>1215643.4009142322</v>
      </c>
      <c r="C11" s="917">
        <f t="shared" si="1"/>
        <v>0.37407498665911104</v>
      </c>
      <c r="D11" s="515">
        <v>1353220.508502746</v>
      </c>
      <c r="E11" s="917">
        <f t="shared" si="0"/>
        <v>0.36745624768569124</v>
      </c>
      <c r="G11" s="515">
        <f t="shared" si="2"/>
        <v>137577.10758851375</v>
      </c>
      <c r="H11" s="917">
        <f t="shared" si="3"/>
        <v>0.11317225716443492</v>
      </c>
    </row>
    <row r="12" spans="1:8" ht="18" customHeight="1">
      <c r="A12" s="514" t="s">
        <v>172</v>
      </c>
      <c r="B12" s="515">
        <v>424154.63655031024</v>
      </c>
      <c r="C12" s="917">
        <f t="shared" si="1"/>
        <v>0.13051988756705454</v>
      </c>
      <c r="D12" s="515">
        <v>552929.22424721473</v>
      </c>
      <c r="E12" s="917">
        <f t="shared" si="0"/>
        <v>0.15014352553852783</v>
      </c>
      <c r="G12" s="515">
        <f t="shared" si="2"/>
        <v>128774.58769690449</v>
      </c>
      <c r="H12" s="917">
        <f t="shared" si="3"/>
        <v>0.30360292355693758</v>
      </c>
    </row>
    <row r="13" spans="1:8" ht="18" customHeight="1">
      <c r="A13" s="514" t="s">
        <v>173</v>
      </c>
      <c r="B13" s="515">
        <v>52107.951412881011</v>
      </c>
      <c r="C13" s="917">
        <f t="shared" si="1"/>
        <v>1.6034538759432067E-2</v>
      </c>
      <c r="D13" s="515">
        <v>53882.799981747026</v>
      </c>
      <c r="E13" s="917">
        <f t="shared" si="0"/>
        <v>1.4631445039211224E-2</v>
      </c>
      <c r="G13" s="515">
        <f t="shared" si="2"/>
        <v>1774.8485688660148</v>
      </c>
      <c r="H13" s="917">
        <f t="shared" si="3"/>
        <v>3.4060993010507697E-2</v>
      </c>
    </row>
    <row r="14" spans="1:8" ht="18" customHeight="1">
      <c r="A14" s="514" t="s">
        <v>170</v>
      </c>
      <c r="B14" s="515">
        <v>17235.651216251495</v>
      </c>
      <c r="C14" s="917">
        <f t="shared" si="1"/>
        <v>5.3037148837657014E-3</v>
      </c>
      <c r="D14" s="515">
        <v>14613.723761353875</v>
      </c>
      <c r="E14" s="917">
        <f t="shared" si="0"/>
        <v>3.9682402567219324E-3</v>
      </c>
      <c r="G14" s="515">
        <f t="shared" si="2"/>
        <v>-2621.9274548976209</v>
      </c>
      <c r="H14" s="917">
        <f t="shared" si="3"/>
        <v>-0.15212233190385088</v>
      </c>
    </row>
    <row r="15" spans="1:8" ht="18" customHeight="1">
      <c r="A15" s="516" t="s">
        <v>149</v>
      </c>
      <c r="B15" s="517">
        <v>1709141.6400936753</v>
      </c>
      <c r="C15" s="918">
        <f t="shared" si="1"/>
        <v>0.52593312786936341</v>
      </c>
      <c r="D15" s="517">
        <v>1974646.2564930618</v>
      </c>
      <c r="E15" s="918">
        <f t="shared" si="0"/>
        <v>0.53619945852015227</v>
      </c>
      <c r="G15" s="517">
        <f t="shared" si="2"/>
        <v>265504.61639938643</v>
      </c>
      <c r="H15" s="918">
        <f t="shared" si="3"/>
        <v>0.15534383468934415</v>
      </c>
    </row>
    <row r="16" spans="1:8" ht="18" customHeight="1">
      <c r="A16" s="61" t="s">
        <v>150</v>
      </c>
      <c r="B16" s="179">
        <v>3220723.8477094509</v>
      </c>
      <c r="C16" s="919">
        <f t="shared" si="1"/>
        <v>0.99107372232557844</v>
      </c>
      <c r="D16" s="179">
        <v>3650641.0355250277</v>
      </c>
      <c r="E16" s="919">
        <f t="shared" si="0"/>
        <v>0.9913024877561637</v>
      </c>
      <c r="G16" s="179">
        <f t="shared" si="2"/>
        <v>429917.18781557679</v>
      </c>
      <c r="H16" s="919">
        <f t="shared" si="3"/>
        <v>0.13348464759601478</v>
      </c>
    </row>
    <row r="17" spans="1:8" ht="18" customHeight="1">
      <c r="A17" s="516" t="s">
        <v>159</v>
      </c>
      <c r="B17" s="518">
        <v>29008.008919684013</v>
      </c>
      <c r="C17" s="920">
        <f t="shared" si="1"/>
        <v>8.9262776744211993E-3</v>
      </c>
      <c r="D17" s="518">
        <v>32030.077092009215</v>
      </c>
      <c r="E17" s="920">
        <f t="shared" si="0"/>
        <v>8.6975122438363774E-3</v>
      </c>
      <c r="G17" s="518">
        <f t="shared" si="2"/>
        <v>3022.0681723252019</v>
      </c>
      <c r="H17" s="920">
        <f t="shared" si="3"/>
        <v>0.10418047583660635</v>
      </c>
    </row>
    <row r="18" spans="1:8" ht="18" customHeight="1" thickBot="1">
      <c r="A18" s="62" t="s">
        <v>160</v>
      </c>
      <c r="B18" s="180">
        <v>3249731.856629136</v>
      </c>
      <c r="C18" s="922">
        <f t="shared" si="1"/>
        <v>1</v>
      </c>
      <c r="D18" s="180">
        <v>3682671.1126170368</v>
      </c>
      <c r="E18" s="922">
        <f t="shared" si="0"/>
        <v>1</v>
      </c>
      <c r="G18" s="180">
        <f t="shared" si="2"/>
        <v>432939.25598790077</v>
      </c>
      <c r="H18" s="921">
        <f t="shared" si="3"/>
        <v>0.13322307042187093</v>
      </c>
    </row>
    <row r="20" spans="1:8">
      <c r="D20"/>
      <c r="E20"/>
    </row>
    <row r="21" spans="1:8">
      <c r="D21"/>
      <c r="E21"/>
    </row>
    <row r="22" spans="1:8">
      <c r="D22"/>
      <c r="E22"/>
    </row>
    <row r="23" spans="1:8">
      <c r="D23"/>
      <c r="E23"/>
    </row>
    <row r="24" spans="1:8">
      <c r="D24"/>
      <c r="E24"/>
    </row>
    <row r="25" spans="1:8">
      <c r="D25"/>
      <c r="E25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zoomScaleNormal="100" workbookViewId="0"/>
  </sheetViews>
  <sheetFormatPr baseColWidth="10" defaultColWidth="11.5703125" defaultRowHeight="15"/>
  <cols>
    <col min="1" max="1" width="46.5703125" style="12" customWidth="1"/>
    <col min="2" max="2" width="12.140625" style="63" customWidth="1"/>
    <col min="3" max="3" width="8.7109375" style="63" customWidth="1"/>
    <col min="4" max="4" width="12.28515625" style="64" customWidth="1"/>
    <col min="5" max="5" width="9.140625" style="65" customWidth="1"/>
    <col min="6" max="6" width="2.28515625" style="418" customWidth="1"/>
    <col min="7" max="7" width="12.7109375" style="12" bestFit="1" customWidth="1"/>
    <col min="8" max="8" width="10.5703125" style="12" customWidth="1"/>
    <col min="9" max="9" width="14.28515625" style="12" customWidth="1"/>
    <col min="10" max="16384" width="11.5703125" style="12"/>
  </cols>
  <sheetData>
    <row r="1" spans="1:9" s="485" customFormat="1" ht="45" customHeight="1">
      <c r="A1" s="416" t="s">
        <v>174</v>
      </c>
      <c r="B1" s="416"/>
      <c r="C1" s="416"/>
      <c r="D1" s="416"/>
      <c r="E1" s="416"/>
      <c r="F1" s="416"/>
      <c r="G1" s="416"/>
      <c r="H1" s="416"/>
    </row>
    <row r="2" spans="1:9" s="497" customFormat="1" ht="15" customHeight="1" thickBot="1">
      <c r="A2" s="58"/>
      <c r="B2" s="498"/>
      <c r="C2" s="498"/>
      <c r="D2" s="498"/>
      <c r="E2" s="499"/>
      <c r="F2" s="500"/>
      <c r="G2" s="419"/>
      <c r="H2" s="419"/>
    </row>
    <row r="3" spans="1:9" s="497" customFormat="1" ht="19.899999999999999" customHeight="1" thickBot="1">
      <c r="A3" s="59"/>
      <c r="B3" s="1040">
        <v>2016</v>
      </c>
      <c r="C3" s="1041"/>
      <c r="D3" s="1040">
        <v>2017</v>
      </c>
      <c r="E3" s="1041"/>
      <c r="F3" s="418"/>
      <c r="G3" s="1042" t="s">
        <v>36</v>
      </c>
      <c r="H3" s="1043"/>
    </row>
    <row r="4" spans="1:9" s="497" customFormat="1" ht="27" customHeight="1" thickBot="1">
      <c r="A4" s="60"/>
      <c r="B4" s="421" t="s">
        <v>34</v>
      </c>
      <c r="C4" s="436" t="s">
        <v>162</v>
      </c>
      <c r="D4" s="421" t="s">
        <v>34</v>
      </c>
      <c r="E4" s="436" t="s">
        <v>162</v>
      </c>
      <c r="F4" s="418"/>
      <c r="G4" s="421" t="s">
        <v>34</v>
      </c>
      <c r="H4" s="436" t="s">
        <v>175</v>
      </c>
    </row>
    <row r="5" spans="1:9" ht="15" customHeight="1">
      <c r="A5" s="503" t="s">
        <v>111</v>
      </c>
      <c r="B5" s="519">
        <v>1116004.485551954</v>
      </c>
      <c r="C5" s="923">
        <f>B5/$B$56</f>
        <v>0.34341432917777931</v>
      </c>
      <c r="D5" s="519">
        <v>1177615.9946013375</v>
      </c>
      <c r="E5" s="923">
        <f t="shared" ref="E5:E43" si="0">D5/$D$56</f>
        <v>0.3197722410146156</v>
      </c>
      <c r="G5" s="505">
        <f>(D5-B5)</f>
        <v>61611.509049383458</v>
      </c>
      <c r="H5" s="894">
        <f>(D5-B5)/B5</f>
        <v>5.5207223489708114E-2</v>
      </c>
    </row>
    <row r="6" spans="1:9" ht="15" customHeight="1">
      <c r="A6" s="506" t="s">
        <v>112</v>
      </c>
      <c r="B6" s="515">
        <v>85597.283745172448</v>
      </c>
      <c r="C6" s="917">
        <f t="shared" ref="C6:C56" si="1">B6/$B$56</f>
        <v>2.6339798950046397E-2</v>
      </c>
      <c r="D6" s="515">
        <v>86742.581484475362</v>
      </c>
      <c r="E6" s="917">
        <f t="shared" si="0"/>
        <v>2.3554256905345267E-2</v>
      </c>
      <c r="G6" s="505">
        <f t="shared" ref="G6:G56" si="2">(D6-B6)</f>
        <v>1145.2977393029141</v>
      </c>
      <c r="H6" s="894">
        <f t="shared" ref="H6:H56" si="3">(D6-B6)/B6</f>
        <v>1.338007106291509E-2</v>
      </c>
    </row>
    <row r="7" spans="1:9" ht="15" customHeight="1">
      <c r="A7" s="506" t="s">
        <v>113</v>
      </c>
      <c r="B7" s="515">
        <v>39016.271689134941</v>
      </c>
      <c r="C7" s="917">
        <f t="shared" si="1"/>
        <v>1.2005997236216752E-2</v>
      </c>
      <c r="D7" s="515">
        <v>43632.638332997791</v>
      </c>
      <c r="E7" s="917">
        <f t="shared" si="0"/>
        <v>1.1848095308731193E-2</v>
      </c>
      <c r="G7" s="505">
        <f t="shared" si="2"/>
        <v>4616.3666438628497</v>
      </c>
      <c r="H7" s="894">
        <f t="shared" si="3"/>
        <v>0.11831901009517505</v>
      </c>
    </row>
    <row r="8" spans="1:9" ht="15" customHeight="1">
      <c r="A8" s="506" t="s">
        <v>114</v>
      </c>
      <c r="B8" s="515">
        <v>-61730.046816206064</v>
      </c>
      <c r="C8" s="917">
        <f t="shared" si="1"/>
        <v>-1.8995427788998279E-2</v>
      </c>
      <c r="D8" s="515">
        <v>-25165.884923190035</v>
      </c>
      <c r="E8" s="917">
        <f t="shared" si="0"/>
        <v>-6.8335955488857836E-3</v>
      </c>
      <c r="G8" s="505">
        <f t="shared" si="2"/>
        <v>36564.161893016033</v>
      </c>
      <c r="H8" s="894">
        <f>-(D8-B8)/B8</f>
        <v>0.59232357302241345</v>
      </c>
    </row>
    <row r="9" spans="1:9" ht="15" customHeight="1">
      <c r="A9" s="520" t="s">
        <v>115</v>
      </c>
      <c r="B9" s="521">
        <v>1178887.9941700553</v>
      </c>
      <c r="C9" s="924">
        <f t="shared" si="1"/>
        <v>0.36276469757504415</v>
      </c>
      <c r="D9" s="521">
        <v>1282825.3294956204</v>
      </c>
      <c r="E9" s="924">
        <f t="shared" si="0"/>
        <v>0.3483409976798062</v>
      </c>
      <c r="G9" s="508">
        <f t="shared" si="2"/>
        <v>103937.33532556519</v>
      </c>
      <c r="H9" s="910">
        <f t="shared" si="3"/>
        <v>8.8165572844549789E-2</v>
      </c>
    </row>
    <row r="10" spans="1:9" ht="15" customHeight="1">
      <c r="A10" s="514" t="s">
        <v>112</v>
      </c>
      <c r="B10" s="515">
        <v>36657.30438221676</v>
      </c>
      <c r="C10" s="917">
        <f t="shared" si="1"/>
        <v>1.1280101251258449E-2</v>
      </c>
      <c r="D10" s="515">
        <v>37126.240540489453</v>
      </c>
      <c r="E10" s="917">
        <f t="shared" si="0"/>
        <v>1.0081334826043217E-2</v>
      </c>
      <c r="G10" s="505">
        <f t="shared" si="2"/>
        <v>468.93615827269241</v>
      </c>
      <c r="H10" s="894">
        <f t="shared" si="3"/>
        <v>1.2792434309495582E-2</v>
      </c>
    </row>
    <row r="11" spans="1:9" ht="15" customHeight="1">
      <c r="A11" s="514" t="s">
        <v>116</v>
      </c>
      <c r="B11" s="515">
        <v>134341.05370619718</v>
      </c>
      <c r="C11" s="917">
        <f t="shared" si="1"/>
        <v>4.1339119543710827E-2</v>
      </c>
      <c r="D11" s="515">
        <v>133791.45013967826</v>
      </c>
      <c r="E11" s="917">
        <f t="shared" si="0"/>
        <v>3.6330002340231059E-2</v>
      </c>
      <c r="G11" s="505">
        <f t="shared" si="2"/>
        <v>-549.60356651892653</v>
      </c>
      <c r="H11" s="894">
        <f t="shared" si="3"/>
        <v>-4.0911065631575672E-3</v>
      </c>
      <c r="I11"/>
    </row>
    <row r="12" spans="1:9" ht="15" customHeight="1">
      <c r="A12" s="514" t="s">
        <v>114</v>
      </c>
      <c r="B12" s="515">
        <v>45199.835434422093</v>
      </c>
      <c r="C12" s="917">
        <f t="shared" si="1"/>
        <v>1.3908789225861463E-2</v>
      </c>
      <c r="D12" s="515">
        <v>85099.778843667882</v>
      </c>
      <c r="E12" s="917">
        <f t="shared" si="0"/>
        <v>2.3108166936795224E-2</v>
      </c>
      <c r="G12" s="505">
        <f t="shared" si="2"/>
        <v>39899.943409245789</v>
      </c>
      <c r="H12" s="894">
        <f t="shared" si="3"/>
        <v>0.88274532475089162</v>
      </c>
      <c r="I12"/>
    </row>
    <row r="13" spans="1:9" ht="15" customHeight="1">
      <c r="A13" s="520" t="s">
        <v>117</v>
      </c>
      <c r="B13" s="521">
        <v>216198.19352283614</v>
      </c>
      <c r="C13" s="924">
        <f t="shared" si="1"/>
        <v>6.6528010020830766E-2</v>
      </c>
      <c r="D13" s="521">
        <v>256017.46952383561</v>
      </c>
      <c r="E13" s="924">
        <f t="shared" si="0"/>
        <v>6.9519504103069507E-2</v>
      </c>
      <c r="G13" s="508">
        <f t="shared" si="2"/>
        <v>39819.276000999467</v>
      </c>
      <c r="H13" s="910">
        <f t="shared" si="3"/>
        <v>0.18417950377921877</v>
      </c>
      <c r="I13"/>
    </row>
    <row r="14" spans="1:9" ht="15" customHeight="1">
      <c r="A14" s="790" t="s">
        <v>118</v>
      </c>
      <c r="B14" s="515">
        <v>6394.8828883380593</v>
      </c>
      <c r="C14" s="917">
        <f t="shared" si="1"/>
        <v>1.9678186294949601E-3</v>
      </c>
      <c r="D14" s="515">
        <v>5762.3993794832568</v>
      </c>
      <c r="E14" s="917">
        <f t="shared" si="0"/>
        <v>1.5647336412260534E-3</v>
      </c>
      <c r="G14" s="505">
        <f t="shared" si="2"/>
        <v>-632.48350885480249</v>
      </c>
      <c r="H14" s="894">
        <f t="shared" si="3"/>
        <v>-9.8904627324485087E-2</v>
      </c>
      <c r="I14"/>
    </row>
    <row r="15" spans="1:9" ht="15" customHeight="1">
      <c r="A15" s="790" t="s">
        <v>119</v>
      </c>
      <c r="B15" s="515">
        <v>46317.126651124381</v>
      </c>
      <c r="C15" s="917">
        <f t="shared" si="1"/>
        <v>1.4252599504984377E-2</v>
      </c>
      <c r="D15" s="515">
        <v>43382.851655657578</v>
      </c>
      <c r="E15" s="917">
        <f t="shared" si="0"/>
        <v>1.1780267726603528E-2</v>
      </c>
      <c r="G15" s="505">
        <f t="shared" si="2"/>
        <v>-2934.2749954668034</v>
      </c>
      <c r="H15" s="894">
        <f t="shared" si="3"/>
        <v>-6.3351835651825172E-2</v>
      </c>
      <c r="I15"/>
    </row>
    <row r="16" spans="1:9" ht="15" customHeight="1">
      <c r="A16" s="790" t="s">
        <v>120</v>
      </c>
      <c r="B16" s="515">
        <v>30763.285296217433</v>
      </c>
      <c r="C16" s="917">
        <f t="shared" si="1"/>
        <v>9.4664072770999034E-3</v>
      </c>
      <c r="D16" s="515">
        <v>40814.179590388172</v>
      </c>
      <c r="E16" s="917">
        <f t="shared" si="0"/>
        <v>1.1082765292441272E-2</v>
      </c>
      <c r="G16" s="505">
        <f t="shared" si="2"/>
        <v>10050.894294170739</v>
      </c>
      <c r="H16" s="894">
        <f t="shared" si="3"/>
        <v>0.32671719542927258</v>
      </c>
      <c r="I16"/>
    </row>
    <row r="17" spans="1:9" ht="15" customHeight="1">
      <c r="A17" s="790" t="s">
        <v>121</v>
      </c>
      <c r="B17" s="515">
        <v>3116.2005600000007</v>
      </c>
      <c r="C17" s="917">
        <f t="shared" si="1"/>
        <v>9.5891005703847702E-4</v>
      </c>
      <c r="D17" s="515">
        <v>4914.8955379628542</v>
      </c>
      <c r="E17" s="917">
        <f t="shared" si="0"/>
        <v>1.334600725306191E-3</v>
      </c>
      <c r="G17" s="505">
        <f t="shared" si="2"/>
        <v>1798.6949779628535</v>
      </c>
      <c r="H17" s="894">
        <f t="shared" si="3"/>
        <v>0.57720770641375319</v>
      </c>
      <c r="I17"/>
    </row>
    <row r="18" spans="1:9" ht="15" customHeight="1">
      <c r="A18" s="790" t="s">
        <v>122</v>
      </c>
      <c r="B18" s="515">
        <v>4982.0776099999994</v>
      </c>
      <c r="C18" s="917">
        <f t="shared" si="1"/>
        <v>1.5330734441480294E-3</v>
      </c>
      <c r="D18" s="515">
        <v>13316.478659999999</v>
      </c>
      <c r="E18" s="917">
        <f t="shared" si="0"/>
        <v>3.6159836848794345E-3</v>
      </c>
      <c r="G18" s="505">
        <f t="shared" si="2"/>
        <v>8334.4010500000004</v>
      </c>
      <c r="H18" s="894">
        <f t="shared" si="3"/>
        <v>1.6728765993671466</v>
      </c>
      <c r="I18"/>
    </row>
    <row r="19" spans="1:9" ht="15" customHeight="1">
      <c r="A19" s="790" t="s">
        <v>123</v>
      </c>
      <c r="B19" s="515">
        <v>25.47785</v>
      </c>
      <c r="C19" s="917">
        <f t="shared" si="1"/>
        <v>7.8399853046421877E-6</v>
      </c>
      <c r="D19" s="515">
        <v>-5.0186700000000002</v>
      </c>
      <c r="E19" s="917">
        <f t="shared" si="0"/>
        <v>-1.3627798536789661E-6</v>
      </c>
      <c r="G19" s="505">
        <f t="shared" si="2"/>
        <v>-30.49652</v>
      </c>
      <c r="H19" s="894">
        <f t="shared" si="3"/>
        <v>-1.1969816919402541</v>
      </c>
      <c r="I19"/>
    </row>
    <row r="20" spans="1:9" ht="15" customHeight="1">
      <c r="A20" s="790" t="s">
        <v>124</v>
      </c>
      <c r="B20" s="515">
        <v>3084.761926729585</v>
      </c>
      <c r="C20" s="917">
        <f t="shared" si="1"/>
        <v>9.4923583323866295E-4</v>
      </c>
      <c r="D20" s="515">
        <v>800.86667132538275</v>
      </c>
      <c r="E20" s="917">
        <f t="shared" si="0"/>
        <v>2.1746896392174934E-4</v>
      </c>
      <c r="G20" s="505">
        <f t="shared" si="2"/>
        <v>-2283.8952554042021</v>
      </c>
      <c r="H20" s="894">
        <f t="shared" si="3"/>
        <v>-0.74037974717405541</v>
      </c>
      <c r="I20"/>
    </row>
    <row r="21" spans="1:9" ht="15" customHeight="1">
      <c r="A21" s="790" t="s">
        <v>125</v>
      </c>
      <c r="B21" s="515">
        <v>21812.207140476276</v>
      </c>
      <c r="C21" s="917">
        <f t="shared" si="1"/>
        <v>6.7120021290315076E-3</v>
      </c>
      <c r="D21" s="515">
        <v>28165.327187692412</v>
      </c>
      <c r="E21" s="917">
        <f t="shared" si="0"/>
        <v>7.6480701986111205E-3</v>
      </c>
      <c r="G21" s="505">
        <f t="shared" si="2"/>
        <v>6353.1200472161363</v>
      </c>
      <c r="H21" s="894">
        <f t="shared" si="3"/>
        <v>0.29126442850557921</v>
      </c>
      <c r="I21"/>
    </row>
    <row r="22" spans="1:9" ht="15" customHeight="1">
      <c r="A22" s="522" t="s">
        <v>177</v>
      </c>
      <c r="B22" s="517">
        <v>1511582.2076157774</v>
      </c>
      <c r="C22" s="918">
        <f t="shared" si="1"/>
        <v>0.46514059445621553</v>
      </c>
      <c r="D22" s="517">
        <v>1675994.7790319656</v>
      </c>
      <c r="E22" s="918">
        <f t="shared" si="0"/>
        <v>0.45510302923601137</v>
      </c>
      <c r="G22" s="510">
        <f t="shared" si="2"/>
        <v>164412.57141618826</v>
      </c>
      <c r="H22" s="911">
        <f t="shared" si="3"/>
        <v>0.10876852782986686</v>
      </c>
      <c r="I22"/>
    </row>
    <row r="23" spans="1:9" ht="15" customHeight="1">
      <c r="A23" s="520" t="s">
        <v>176</v>
      </c>
      <c r="B23" s="521">
        <v>380121.27324823238</v>
      </c>
      <c r="C23" s="924">
        <f t="shared" si="1"/>
        <v>0.11697004245837146</v>
      </c>
      <c r="D23" s="521">
        <v>464110.41997274599</v>
      </c>
      <c r="E23" s="924">
        <f t="shared" si="0"/>
        <v>0.12602548687627246</v>
      </c>
      <c r="G23" s="508">
        <f t="shared" si="2"/>
        <v>83989.146724513615</v>
      </c>
      <c r="H23" s="910">
        <f t="shared" si="3"/>
        <v>0.22095355518202159</v>
      </c>
      <c r="I23"/>
    </row>
    <row r="24" spans="1:9" ht="15" customHeight="1">
      <c r="A24" s="790" t="s">
        <v>128</v>
      </c>
      <c r="B24" s="515">
        <v>53756.813112782234</v>
      </c>
      <c r="C24" s="917">
        <f t="shared" si="1"/>
        <v>1.6541922682981852E-2</v>
      </c>
      <c r="D24" s="515">
        <v>51703.219590212728</v>
      </c>
      <c r="E24" s="917">
        <f t="shared" si="0"/>
        <v>1.4039597349074865E-2</v>
      </c>
      <c r="G24" s="505">
        <f t="shared" si="2"/>
        <v>-2053.5935225695066</v>
      </c>
      <c r="H24" s="894">
        <f t="shared" si="3"/>
        <v>-3.820154885783595E-2</v>
      </c>
      <c r="I24"/>
    </row>
    <row r="25" spans="1:9" ht="15" customHeight="1">
      <c r="A25" s="790" t="s">
        <v>129</v>
      </c>
      <c r="B25" s="515">
        <v>204.71784283338431</v>
      </c>
      <c r="C25" s="917">
        <f t="shared" si="1"/>
        <v>6.2995302955774605E-5</v>
      </c>
      <c r="D25" s="515">
        <v>171.98670856101009</v>
      </c>
      <c r="E25" s="917">
        <f t="shared" si="0"/>
        <v>4.6701620454722131E-5</v>
      </c>
      <c r="G25" s="505">
        <f t="shared" si="2"/>
        <v>-32.73113427237422</v>
      </c>
      <c r="H25" s="894">
        <f t="shared" si="3"/>
        <v>-0.15988413036871155</v>
      </c>
      <c r="I25"/>
    </row>
    <row r="26" spans="1:9" ht="15" customHeight="1">
      <c r="A26" s="790" t="s">
        <v>130</v>
      </c>
      <c r="B26" s="515">
        <v>113.10219871540887</v>
      </c>
      <c r="C26" s="917">
        <f t="shared" si="1"/>
        <v>3.4803548017259155E-5</v>
      </c>
      <c r="D26" s="515">
        <v>113.30238338935163</v>
      </c>
      <c r="E26" s="917">
        <f t="shared" si="0"/>
        <v>3.0766359504972182E-5</v>
      </c>
      <c r="G26" s="505">
        <f t="shared" si="2"/>
        <v>0.20018467394275774</v>
      </c>
      <c r="H26" s="894">
        <f t="shared" si="3"/>
        <v>1.7699450250871637E-3</v>
      </c>
      <c r="I26"/>
    </row>
    <row r="27" spans="1:9" ht="15" customHeight="1">
      <c r="A27" s="790" t="s">
        <v>131</v>
      </c>
      <c r="B27" s="515">
        <v>5096.3710896572711</v>
      </c>
      <c r="C27" s="917">
        <f t="shared" si="1"/>
        <v>1.568243570392176E-3</v>
      </c>
      <c r="D27" s="515">
        <v>7442.3973146361377</v>
      </c>
      <c r="E27" s="917">
        <f t="shared" si="0"/>
        <v>2.0209236956126955E-3</v>
      </c>
      <c r="G27" s="505">
        <f t="shared" si="2"/>
        <v>2346.0262249788666</v>
      </c>
      <c r="H27" s="894">
        <f t="shared" si="3"/>
        <v>0.46033269236221097</v>
      </c>
      <c r="I27"/>
    </row>
    <row r="28" spans="1:9" ht="15" customHeight="1">
      <c r="A28" s="790" t="s">
        <v>132</v>
      </c>
      <c r="B28" s="515">
        <v>239724.86313777009</v>
      </c>
      <c r="C28" s="917">
        <f t="shared" si="1"/>
        <v>7.3767582592623684E-2</v>
      </c>
      <c r="D28" s="515">
        <v>222543.90565455437</v>
      </c>
      <c r="E28" s="917">
        <f t="shared" si="0"/>
        <v>6.0430024525433876E-2</v>
      </c>
      <c r="G28" s="505">
        <f t="shared" si="2"/>
        <v>-17180.957483215723</v>
      </c>
      <c r="H28" s="894">
        <f t="shared" si="3"/>
        <v>-7.1669485001819827E-2</v>
      </c>
      <c r="I28"/>
    </row>
    <row r="29" spans="1:9" ht="15" customHeight="1">
      <c r="A29" s="790" t="s">
        <v>133</v>
      </c>
      <c r="B29" s="515">
        <v>21421.892488551945</v>
      </c>
      <c r="C29" s="917">
        <f t="shared" si="1"/>
        <v>6.5918954035710277E-3</v>
      </c>
      <c r="D29" s="515">
        <v>21542.003385861146</v>
      </c>
      <c r="E29" s="917">
        <f t="shared" si="0"/>
        <v>5.8495593896661152E-3</v>
      </c>
      <c r="G29" s="505">
        <f t="shared" si="2"/>
        <v>120.11089730920139</v>
      </c>
      <c r="H29" s="894">
        <f t="shared" si="3"/>
        <v>5.6069227951447221E-3</v>
      </c>
      <c r="I29"/>
    </row>
    <row r="30" spans="1:9" ht="15" customHeight="1">
      <c r="A30" s="790" t="s">
        <v>134</v>
      </c>
      <c r="B30" s="515">
        <v>138823.40320999999</v>
      </c>
      <c r="C30" s="917">
        <f t="shared" si="1"/>
        <v>4.2718417806322628E-2</v>
      </c>
      <c r="D30" s="515">
        <v>135552.69240999999</v>
      </c>
      <c r="E30" s="917">
        <f t="shared" si="0"/>
        <v>3.680825364654175E-2</v>
      </c>
      <c r="G30" s="505">
        <f t="shared" si="2"/>
        <v>-3270.7108000000007</v>
      </c>
      <c r="H30" s="894">
        <f t="shared" si="3"/>
        <v>-2.3560226333396779E-2</v>
      </c>
      <c r="I30"/>
    </row>
    <row r="31" spans="1:9" ht="15" customHeight="1">
      <c r="A31" s="520" t="s">
        <v>135</v>
      </c>
      <c r="B31" s="521">
        <v>459141.16308031027</v>
      </c>
      <c r="C31" s="924">
        <f t="shared" si="1"/>
        <v>0.14128586090686437</v>
      </c>
      <c r="D31" s="521">
        <v>439069.50744721474</v>
      </c>
      <c r="E31" s="924">
        <f t="shared" si="0"/>
        <v>0.119225826586289</v>
      </c>
      <c r="G31" s="508">
        <f t="shared" si="2"/>
        <v>-20071.655633095535</v>
      </c>
      <c r="H31" s="910">
        <f t="shared" si="3"/>
        <v>-4.3715652716558369E-2</v>
      </c>
      <c r="I31"/>
    </row>
    <row r="32" spans="1:9" ht="15" customHeight="1">
      <c r="A32" s="790" t="s">
        <v>136</v>
      </c>
      <c r="B32" s="515">
        <v>835522.12766599993</v>
      </c>
      <c r="C32" s="917">
        <f t="shared" si="1"/>
        <v>0.25710494420073959</v>
      </c>
      <c r="D32" s="515">
        <v>889110.08852999995</v>
      </c>
      <c r="E32" s="917">
        <f t="shared" si="0"/>
        <v>0.2414307608094188</v>
      </c>
      <c r="G32" s="505">
        <f t="shared" si="2"/>
        <v>53587.960864000022</v>
      </c>
      <c r="H32" s="894">
        <f t="shared" si="3"/>
        <v>6.4137093548552696E-2</v>
      </c>
      <c r="I32"/>
    </row>
    <row r="33" spans="1:9" ht="15" customHeight="1">
      <c r="A33" s="790" t="s">
        <v>137</v>
      </c>
      <c r="B33" s="515">
        <v>-37473.124299999996</v>
      </c>
      <c r="C33" s="917">
        <f t="shared" si="1"/>
        <v>-1.1531143476825165E-2</v>
      </c>
      <c r="D33" s="515">
        <v>-37957.881199999996</v>
      </c>
      <c r="E33" s="917">
        <f t="shared" si="0"/>
        <v>-1.0307160221273679E-2</v>
      </c>
      <c r="G33" s="505">
        <f t="shared" si="2"/>
        <v>-484.75690000000031</v>
      </c>
      <c r="H33" s="894">
        <f t="shared" si="3"/>
        <v>1.2936121795427673E-2</v>
      </c>
      <c r="I33"/>
    </row>
    <row r="34" spans="1:9" ht="15" customHeight="1">
      <c r="A34" s="790" t="s">
        <v>138</v>
      </c>
      <c r="B34" s="515">
        <v>4406.1824699999997</v>
      </c>
      <c r="C34" s="917">
        <f t="shared" si="1"/>
        <v>1.3558603184480643E-3</v>
      </c>
      <c r="D34" s="515">
        <v>6430.708160000001</v>
      </c>
      <c r="E34" s="917">
        <f t="shared" si="0"/>
        <v>1.7462075660158835E-3</v>
      </c>
      <c r="G34" s="505">
        <f t="shared" si="2"/>
        <v>2024.5256900000013</v>
      </c>
      <c r="H34" s="894">
        <f t="shared" si="3"/>
        <v>0.45947386513931671</v>
      </c>
      <c r="I34"/>
    </row>
    <row r="35" spans="1:9" ht="15" customHeight="1">
      <c r="A35" s="790" t="s">
        <v>139</v>
      </c>
      <c r="B35" s="515">
        <v>-10033.557080000006</v>
      </c>
      <c r="C35" s="917">
        <f t="shared" si="1"/>
        <v>-3.0875030687632053E-3</v>
      </c>
      <c r="D35" s="515">
        <v>133151.77243999997</v>
      </c>
      <c r="E35" s="917">
        <f t="shared" si="0"/>
        <v>3.615630295733295E-2</v>
      </c>
      <c r="G35" s="505">
        <f t="shared" si="2"/>
        <v>143185.32951999997</v>
      </c>
      <c r="H35" s="894">
        <f t="shared" si="3"/>
        <v>-14.270644834962148</v>
      </c>
      <c r="I35"/>
    </row>
    <row r="36" spans="1:9" ht="15" customHeight="1">
      <c r="A36" s="790" t="s">
        <v>140</v>
      </c>
      <c r="B36" s="515">
        <v>8113.9723799999974</v>
      </c>
      <c r="C36" s="917">
        <f t="shared" si="1"/>
        <v>2.4968128873304684E-3</v>
      </c>
      <c r="D36" s="515">
        <v>12235.117400000001</v>
      </c>
      <c r="E36" s="917">
        <f t="shared" si="0"/>
        <v>3.3223486501636834E-3</v>
      </c>
      <c r="G36" s="505">
        <f t="shared" si="2"/>
        <v>4121.1450200000036</v>
      </c>
      <c r="H36" s="894">
        <f t="shared" si="3"/>
        <v>0.50790720340115392</v>
      </c>
      <c r="I36"/>
    </row>
    <row r="37" spans="1:9" ht="15" customHeight="1">
      <c r="A37" s="520" t="s">
        <v>141</v>
      </c>
      <c r="B37" s="521">
        <v>800535.6011359999</v>
      </c>
      <c r="C37" s="924">
        <f t="shared" si="1"/>
        <v>0.24633897086092976</v>
      </c>
      <c r="D37" s="521">
        <v>1002969.8053299998</v>
      </c>
      <c r="E37" s="924">
        <f t="shared" si="0"/>
        <v>0.27234845976165761</v>
      </c>
      <c r="G37" s="508">
        <f t="shared" si="2"/>
        <v>202434.20419399987</v>
      </c>
      <c r="H37" s="910">
        <f t="shared" si="3"/>
        <v>0.25287345610455758</v>
      </c>
      <c r="I37"/>
    </row>
    <row r="38" spans="1:9" ht="15" customHeight="1">
      <c r="A38" s="790" t="s">
        <v>142</v>
      </c>
      <c r="B38" s="515">
        <v>40122.855232727969</v>
      </c>
      <c r="C38" s="917">
        <f t="shared" si="1"/>
        <v>1.2346512574839446E-2</v>
      </c>
      <c r="D38" s="515">
        <v>47259.923488736429</v>
      </c>
      <c r="E38" s="917">
        <f t="shared" si="0"/>
        <v>1.283305569341267E-2</v>
      </c>
      <c r="G38" s="505">
        <f t="shared" si="2"/>
        <v>7137.0682560084606</v>
      </c>
      <c r="H38" s="894">
        <f t="shared" si="3"/>
        <v>0.177880368049849</v>
      </c>
      <c r="I38"/>
    </row>
    <row r="39" spans="1:9" ht="15" customHeight="1">
      <c r="A39" s="790" t="s">
        <v>143</v>
      </c>
      <c r="B39" s="515">
        <v>11985.096180153039</v>
      </c>
      <c r="C39" s="917">
        <f t="shared" si="1"/>
        <v>3.6880261845926186E-3</v>
      </c>
      <c r="D39" s="515">
        <v>6622.8764930106008</v>
      </c>
      <c r="E39" s="917">
        <f t="shared" si="0"/>
        <v>1.7983893457985583E-3</v>
      </c>
      <c r="G39" s="505">
        <f t="shared" si="2"/>
        <v>-5362.2196871424385</v>
      </c>
      <c r="H39" s="894">
        <f t="shared" si="3"/>
        <v>-0.44740731376208009</v>
      </c>
      <c r="I39"/>
    </row>
    <row r="40" spans="1:9" ht="15" customHeight="1">
      <c r="A40" s="790" t="s">
        <v>144</v>
      </c>
      <c r="B40" s="515">
        <v>20257.983060896713</v>
      </c>
      <c r="C40" s="917">
        <f t="shared" si="1"/>
        <v>6.2337398759754296E-3</v>
      </c>
      <c r="D40" s="515">
        <v>20570.020879839714</v>
      </c>
      <c r="E40" s="917">
        <f t="shared" si="0"/>
        <v>5.5856252841492357E-3</v>
      </c>
      <c r="G40" s="505">
        <f t="shared" si="2"/>
        <v>312.03781894300118</v>
      </c>
      <c r="H40" s="894">
        <f t="shared" si="3"/>
        <v>1.5403202678420491E-2</v>
      </c>
      <c r="I40"/>
    </row>
    <row r="41" spans="1:9" ht="15" customHeight="1">
      <c r="A41" s="790" t="s">
        <v>145</v>
      </c>
      <c r="B41" s="515">
        <v>-5537.4641065315027</v>
      </c>
      <c r="C41" s="917">
        <f t="shared" si="1"/>
        <v>-1.7039756973288784E-3</v>
      </c>
      <c r="D41" s="515">
        <v>-9288.6801563566532</v>
      </c>
      <c r="E41" s="917">
        <f t="shared" si="0"/>
        <v>-2.5222670915502387E-3</v>
      </c>
      <c r="G41" s="505">
        <f t="shared" si="2"/>
        <v>-3751.2160498251505</v>
      </c>
      <c r="H41" s="894">
        <f>-(D41-B41)/B41</f>
        <v>-0.67742489660574923</v>
      </c>
      <c r="I41"/>
    </row>
    <row r="42" spans="1:9" ht="15" customHeight="1">
      <c r="A42" s="790" t="s">
        <v>146</v>
      </c>
      <c r="B42" s="515">
        <v>1587.2578030359789</v>
      </c>
      <c r="C42" s="917">
        <f t="shared" si="1"/>
        <v>4.8842731433306657E-4</v>
      </c>
      <c r="D42" s="515">
        <v>1919.1877099999997</v>
      </c>
      <c r="E42" s="917">
        <f t="shared" si="0"/>
        <v>5.2114013207010411E-4</v>
      </c>
      <c r="G42" s="505">
        <f t="shared" si="2"/>
        <v>331.9299069640208</v>
      </c>
      <c r="H42" s="894">
        <f t="shared" si="3"/>
        <v>0.20912160981608155</v>
      </c>
      <c r="I42"/>
    </row>
    <row r="43" spans="1:9" ht="15" customHeight="1">
      <c r="A43" s="790" t="s">
        <v>147</v>
      </c>
      <c r="B43" s="515">
        <v>927.87445885030843</v>
      </c>
      <c r="C43" s="917">
        <f t="shared" si="1"/>
        <v>2.8552339078608441E-4</v>
      </c>
      <c r="D43" s="515">
        <v>1413.1953278711806</v>
      </c>
      <c r="E43" s="917">
        <f t="shared" si="0"/>
        <v>3.8374193205293152E-4</v>
      </c>
      <c r="G43" s="505">
        <f t="shared" si="2"/>
        <v>485.32086902087212</v>
      </c>
      <c r="H43" s="894">
        <f>(D43-B43)/B43</f>
        <v>0.52304583275437233</v>
      </c>
      <c r="I43"/>
    </row>
    <row r="44" spans="1:9" ht="15" customHeight="1">
      <c r="A44" s="790" t="s">
        <v>148</v>
      </c>
      <c r="B44" s="515"/>
      <c r="C44" s="917"/>
      <c r="D44" s="515"/>
      <c r="E44" s="917"/>
      <c r="G44" s="505"/>
      <c r="H44" s="894"/>
      <c r="I44"/>
    </row>
    <row r="45" spans="1:9" ht="15" customHeight="1">
      <c r="A45" s="522" t="s">
        <v>163</v>
      </c>
      <c r="B45" s="517">
        <v>1709141.6400936753</v>
      </c>
      <c r="C45" s="918">
        <f t="shared" si="1"/>
        <v>0.52593312786936341</v>
      </c>
      <c r="D45" s="517">
        <v>1974646.2564930618</v>
      </c>
      <c r="E45" s="918">
        <f t="shared" ref="E45:E56" si="4">D45/$D$56</f>
        <v>0.53619945852015227</v>
      </c>
      <c r="G45" s="510">
        <f t="shared" si="2"/>
        <v>265504.61639938643</v>
      </c>
      <c r="H45" s="911">
        <f t="shared" si="3"/>
        <v>0.15534383468934415</v>
      </c>
      <c r="I45"/>
    </row>
    <row r="46" spans="1:9" ht="15" customHeight="1">
      <c r="A46" s="61" t="s">
        <v>178</v>
      </c>
      <c r="B46" s="179">
        <v>3220723.8477094509</v>
      </c>
      <c r="C46" s="919">
        <f t="shared" si="1"/>
        <v>0.99107372232557844</v>
      </c>
      <c r="D46" s="179">
        <v>3650641.0355250272</v>
      </c>
      <c r="E46" s="919">
        <f t="shared" si="4"/>
        <v>0.9913024877561637</v>
      </c>
      <c r="G46" s="177">
        <f t="shared" si="2"/>
        <v>429917.18781557633</v>
      </c>
      <c r="H46" s="912">
        <f t="shared" si="3"/>
        <v>0.13348464759601464</v>
      </c>
      <c r="I46"/>
    </row>
    <row r="47" spans="1:9" ht="15" customHeight="1">
      <c r="A47" s="790" t="s">
        <v>151</v>
      </c>
      <c r="B47" s="515">
        <v>8555.9611402257051</v>
      </c>
      <c r="C47" s="917">
        <f t="shared" si="1"/>
        <v>2.6328206503476214E-3</v>
      </c>
      <c r="D47" s="515">
        <v>8566.7979449725717</v>
      </c>
      <c r="E47" s="917">
        <f t="shared" si="4"/>
        <v>2.3262457284394049E-3</v>
      </c>
      <c r="G47" s="505">
        <f t="shared" si="2"/>
        <v>10.836804746866619</v>
      </c>
      <c r="H47" s="894">
        <f t="shared" si="3"/>
        <v>1.2665794724005426E-3</v>
      </c>
      <c r="I47"/>
    </row>
    <row r="48" spans="1:9" ht="15" customHeight="1">
      <c r="A48" s="790" t="s">
        <v>152</v>
      </c>
      <c r="B48" s="515">
        <v>25.7685</v>
      </c>
      <c r="C48" s="917">
        <f t="shared" si="1"/>
        <v>7.929423453025755E-6</v>
      </c>
      <c r="D48" s="515">
        <v>11.18655</v>
      </c>
      <c r="E48" s="917">
        <f t="shared" si="4"/>
        <v>3.0376185268552102E-6</v>
      </c>
      <c r="G48" s="505">
        <f t="shared" si="2"/>
        <v>-14.581949999999999</v>
      </c>
      <c r="H48" s="894">
        <f t="shared" si="3"/>
        <v>-0.56588276383957159</v>
      </c>
      <c r="I48"/>
    </row>
    <row r="49" spans="1:9" ht="15" customHeight="1">
      <c r="A49" s="790" t="s">
        <v>153</v>
      </c>
      <c r="B49" s="515">
        <v>69.265169999999998</v>
      </c>
      <c r="C49" s="917">
        <f t="shared" si="1"/>
        <v>2.131411853525878E-5</v>
      </c>
      <c r="D49" s="515">
        <v>130.97859</v>
      </c>
      <c r="E49" s="917">
        <f t="shared" si="4"/>
        <v>3.5566192579961877E-5</v>
      </c>
      <c r="G49" s="505">
        <f t="shared" si="2"/>
        <v>61.713419999999999</v>
      </c>
      <c r="H49" s="894">
        <f t="shared" si="3"/>
        <v>0.89097334201302036</v>
      </c>
      <c r="I49"/>
    </row>
    <row r="50" spans="1:9" ht="15" customHeight="1">
      <c r="A50" s="790" t="s">
        <v>154</v>
      </c>
      <c r="B50" s="515">
        <v>54.483319999999999</v>
      </c>
      <c r="C50" s="917">
        <f t="shared" si="1"/>
        <v>1.6765481708547535E-5</v>
      </c>
      <c r="D50" s="515">
        <v>54.744909999999997</v>
      </c>
      <c r="E50" s="917">
        <f t="shared" si="4"/>
        <v>1.4865544146052274E-5</v>
      </c>
      <c r="G50" s="505">
        <f t="shared" si="2"/>
        <v>0.26158999999999821</v>
      </c>
      <c r="H50" s="894">
        <f t="shared" si="3"/>
        <v>4.8012859715597031E-3</v>
      </c>
      <c r="I50"/>
    </row>
    <row r="51" spans="1:9" ht="15" customHeight="1">
      <c r="A51" s="790" t="s">
        <v>155</v>
      </c>
      <c r="B51" s="515">
        <v>9366.0179415113871</v>
      </c>
      <c r="C51" s="917">
        <f t="shared" si="1"/>
        <v>2.882089462983115E-3</v>
      </c>
      <c r="D51" s="515">
        <v>10887.991737760156</v>
      </c>
      <c r="E51" s="917">
        <f t="shared" si="4"/>
        <v>2.9565474094217347E-3</v>
      </c>
      <c r="G51" s="505">
        <f t="shared" si="2"/>
        <v>1521.9737962487688</v>
      </c>
      <c r="H51" s="894">
        <f t="shared" si="3"/>
        <v>0.16249956019229758</v>
      </c>
      <c r="I51"/>
    </row>
    <row r="52" spans="1:9" ht="15" customHeight="1">
      <c r="A52" s="790" t="s">
        <v>164</v>
      </c>
      <c r="B52" s="515">
        <v>3829.2271999999998</v>
      </c>
      <c r="C52" s="917">
        <f t="shared" si="1"/>
        <v>1.1783209719868886E-3</v>
      </c>
      <c r="D52" s="515">
        <v>4116.2369661915618</v>
      </c>
      <c r="E52" s="917">
        <f t="shared" si="4"/>
        <v>1.1177313532259518E-3</v>
      </c>
      <c r="G52" s="505">
        <f t="shared" si="2"/>
        <v>287.00976619156199</v>
      </c>
      <c r="H52" s="894">
        <f t="shared" si="3"/>
        <v>7.4952399322652366E-2</v>
      </c>
      <c r="I52"/>
    </row>
    <row r="53" spans="1:9" ht="15" customHeight="1">
      <c r="A53" s="790" t="s">
        <v>157</v>
      </c>
      <c r="B53" s="515">
        <v>5761.284954946922</v>
      </c>
      <c r="C53" s="917">
        <f t="shared" si="1"/>
        <v>1.7728493331517377E-3</v>
      </c>
      <c r="D53" s="515">
        <v>7028.9423930849234</v>
      </c>
      <c r="E53" s="917">
        <f t="shared" si="4"/>
        <v>1.9086533057495619E-3</v>
      </c>
      <c r="G53" s="505">
        <f t="shared" si="2"/>
        <v>1267.6574381380015</v>
      </c>
      <c r="H53" s="894">
        <f t="shared" si="3"/>
        <v>0.22003033143665782</v>
      </c>
      <c r="I53"/>
    </row>
    <row r="54" spans="1:9" ht="15" customHeight="1">
      <c r="A54" s="790" t="s">
        <v>158</v>
      </c>
      <c r="B54" s="515">
        <v>1346.0006929999995</v>
      </c>
      <c r="C54" s="917">
        <f t="shared" si="1"/>
        <v>4.1418823225500571E-4</v>
      </c>
      <c r="D54" s="515">
        <v>1233.1979999999987</v>
      </c>
      <c r="E54" s="917">
        <f t="shared" si="4"/>
        <v>3.3486509174685561E-4</v>
      </c>
      <c r="G54" s="505">
        <f t="shared" si="2"/>
        <v>-112.80269300000077</v>
      </c>
      <c r="H54" s="894">
        <f t="shared" si="3"/>
        <v>-8.3805820893437549E-2</v>
      </c>
      <c r="I54"/>
    </row>
    <row r="55" spans="1:9" ht="15" customHeight="1">
      <c r="A55" s="522" t="s">
        <v>159</v>
      </c>
      <c r="B55" s="518">
        <v>29008.008919684013</v>
      </c>
      <c r="C55" s="920">
        <f t="shared" si="1"/>
        <v>8.9262776744211993E-3</v>
      </c>
      <c r="D55" s="518">
        <v>32030.077092009215</v>
      </c>
      <c r="E55" s="920">
        <f t="shared" si="4"/>
        <v>8.6975122438363792E-3</v>
      </c>
      <c r="G55" s="510">
        <f t="shared" si="2"/>
        <v>3022.0681723252019</v>
      </c>
      <c r="H55" s="911">
        <f t="shared" si="3"/>
        <v>0.10418047583660635</v>
      </c>
      <c r="I55"/>
    </row>
    <row r="56" spans="1:9" ht="15" customHeight="1" thickBot="1">
      <c r="A56" s="62" t="s">
        <v>160</v>
      </c>
      <c r="B56" s="180">
        <v>3249731.856629136</v>
      </c>
      <c r="C56" s="922">
        <f t="shared" si="1"/>
        <v>1</v>
      </c>
      <c r="D56" s="180">
        <v>3682671.1126170363</v>
      </c>
      <c r="E56" s="922">
        <f t="shared" si="4"/>
        <v>1</v>
      </c>
      <c r="G56" s="178">
        <f t="shared" si="2"/>
        <v>432939.25598790031</v>
      </c>
      <c r="H56" s="913">
        <f t="shared" si="3"/>
        <v>0.13322307042187079</v>
      </c>
      <c r="I56"/>
    </row>
    <row r="59" spans="1:9">
      <c r="B59"/>
      <c r="C59"/>
      <c r="D59"/>
      <c r="E59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8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zoomScaleNormal="100" workbookViewId="0">
      <selection activeCell="F31" sqref="F31"/>
    </sheetView>
  </sheetViews>
  <sheetFormatPr baseColWidth="10" defaultColWidth="11.42578125" defaultRowHeight="12.75"/>
  <cols>
    <col min="1" max="1" width="33.7109375" style="66" customWidth="1"/>
    <col min="2" max="3" width="14.7109375" style="66" customWidth="1"/>
    <col min="4" max="4" width="16" style="12" customWidth="1"/>
    <col min="5" max="5" width="12.7109375" style="12" bestFit="1" customWidth="1"/>
    <col min="6" max="6" width="11.42578125" style="12"/>
    <col min="7" max="16384" width="11.42578125" style="66"/>
  </cols>
  <sheetData>
    <row r="1" spans="1:6" s="485" customFormat="1" ht="45" customHeight="1">
      <c r="A1" s="416" t="s">
        <v>179</v>
      </c>
      <c r="B1" s="416"/>
      <c r="C1" s="416"/>
      <c r="D1" s="416"/>
      <c r="E1" s="416"/>
      <c r="F1" s="416"/>
    </row>
    <row r="2" spans="1:6" s="485" customFormat="1" ht="15" customHeight="1">
      <c r="D2" s="500"/>
      <c r="E2" s="419"/>
      <c r="F2" s="419"/>
    </row>
    <row r="3" spans="1:6" ht="15">
      <c r="D3" s="418"/>
      <c r="E3" s="418"/>
      <c r="F3" s="418"/>
    </row>
    <row r="4" spans="1:6" ht="15">
      <c r="D4" s="418"/>
      <c r="E4" s="418"/>
      <c r="F4" s="418"/>
    </row>
    <row r="24" spans="1:6" ht="13.5" thickBot="1"/>
    <row r="25" spans="1:6" ht="19.899999999999999" customHeight="1" thickBot="1">
      <c r="B25" s="486">
        <v>2016</v>
      </c>
      <c r="C25" s="487">
        <v>2017</v>
      </c>
      <c r="D25" s="488"/>
      <c r="E25"/>
      <c r="F25"/>
    </row>
    <row r="26" spans="1:6" ht="25.15" customHeight="1" thickBot="1">
      <c r="B26" s="816" t="s">
        <v>34</v>
      </c>
      <c r="C26" s="816" t="s">
        <v>34</v>
      </c>
      <c r="D26" s="418"/>
      <c r="E26"/>
      <c r="F26"/>
    </row>
    <row r="27" spans="1:6" ht="19.899999999999999" customHeight="1">
      <c r="A27" s="40" t="s">
        <v>180</v>
      </c>
      <c r="B27" s="174">
        <f>B29-B28</f>
        <v>2449196.2554931361</v>
      </c>
      <c r="C27" s="174">
        <f>C29-C28</f>
        <v>2679701.3072870364</v>
      </c>
      <c r="D27" s="490"/>
      <c r="E27"/>
      <c r="F27"/>
    </row>
    <row r="28" spans="1:6" ht="19.899999999999999" customHeight="1">
      <c r="A28" s="41" t="s">
        <v>181</v>
      </c>
      <c r="B28" s="175">
        <v>800535.6011359999</v>
      </c>
      <c r="C28" s="175">
        <f>'C15'!D37</f>
        <v>1002969.8053299998</v>
      </c>
      <c r="D28" s="490"/>
      <c r="E28"/>
      <c r="F28"/>
    </row>
    <row r="29" spans="1:6" ht="19.899999999999999" customHeight="1" thickBot="1">
      <c r="A29" s="42" t="s">
        <v>107</v>
      </c>
      <c r="B29" s="176">
        <v>3249731.856629136</v>
      </c>
      <c r="C29" s="176">
        <f>'C15'!D56</f>
        <v>3682671.1126170363</v>
      </c>
      <c r="D29" s="490"/>
      <c r="E29"/>
      <c r="F29"/>
    </row>
    <row r="30" spans="1:6" ht="15">
      <c r="D30" s="418"/>
      <c r="E30" s="418"/>
      <c r="F30" s="418"/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/>
  </sheetViews>
  <sheetFormatPr baseColWidth="10" defaultColWidth="11.5703125" defaultRowHeight="15"/>
  <cols>
    <col min="1" max="1" width="61.7109375" style="418" customWidth="1"/>
    <col min="2" max="2" width="11.85546875" style="418" bestFit="1" customWidth="1"/>
    <col min="3" max="3" width="13.140625" style="418" customWidth="1"/>
    <col min="4" max="4" width="11.85546875" style="418" customWidth="1"/>
    <col min="5" max="16384" width="11.5703125" style="418"/>
  </cols>
  <sheetData>
    <row r="1" spans="1:5" s="485" customFormat="1" ht="45" customHeight="1">
      <c r="A1" s="416" t="s">
        <v>182</v>
      </c>
      <c r="B1" s="500"/>
      <c r="C1" s="500"/>
      <c r="D1" s="500"/>
      <c r="E1" s="500"/>
    </row>
    <row r="2" spans="1:5" s="485" customFormat="1" ht="15" customHeight="1">
      <c r="A2" s="523"/>
      <c r="B2" s="523"/>
      <c r="C2" s="523"/>
      <c r="D2" s="523"/>
      <c r="E2" s="523"/>
    </row>
    <row r="3" spans="1:5" ht="28.9" customHeight="1">
      <c r="A3" s="58"/>
      <c r="B3" s="69" t="s">
        <v>186</v>
      </c>
      <c r="C3" s="69" t="s">
        <v>187</v>
      </c>
      <c r="D3" s="182" t="s">
        <v>188</v>
      </c>
    </row>
    <row r="4" spans="1:5" ht="19.899999999999999" customHeight="1">
      <c r="A4" s="67" t="s">
        <v>183</v>
      </c>
      <c r="B4" s="524"/>
      <c r="C4" s="524">
        <v>49671620.392211944</v>
      </c>
      <c r="D4" s="524"/>
    </row>
    <row r="5" spans="1:5" ht="19.899999999999999" customHeight="1">
      <c r="A5" s="68" t="s">
        <v>184</v>
      </c>
      <c r="B5" s="525"/>
      <c r="C5" s="525">
        <v>8394278.7763464376</v>
      </c>
      <c r="D5" s="525"/>
    </row>
    <row r="6" spans="1:5" ht="19.899999999999999" customHeight="1" thickBot="1">
      <c r="A6" s="791" t="s">
        <v>185</v>
      </c>
      <c r="B6" s="70"/>
      <c r="C6" s="70">
        <v>21544647.120000001</v>
      </c>
      <c r="D6" s="183"/>
    </row>
    <row r="7" spans="1:5" ht="19.899999999999999" customHeight="1" thickTop="1" thickBot="1">
      <c r="A7" s="792" t="s">
        <v>189</v>
      </c>
      <c r="B7" s="395">
        <f>SUM(B4:B6)</f>
        <v>0</v>
      </c>
      <c r="C7" s="395">
        <f>SUM(C4:C6)</f>
        <v>79610546.288558379</v>
      </c>
      <c r="D7" s="396">
        <f>C7-B7</f>
        <v>79610546.288558379</v>
      </c>
    </row>
    <row r="8" spans="1:5" ht="19.899999999999999" customHeight="1" thickTop="1">
      <c r="A8" s="831" t="s">
        <v>610</v>
      </c>
      <c r="B8" s="526"/>
      <c r="C8" s="526">
        <v>9436761</v>
      </c>
      <c r="D8" s="527"/>
    </row>
    <row r="9" spans="1:5" ht="19.899999999999999" customHeight="1" thickBot="1">
      <c r="A9" s="832" t="s">
        <v>611</v>
      </c>
      <c r="B9" s="70"/>
      <c r="C9" s="70">
        <v>63376472.99000001</v>
      </c>
      <c r="D9" s="397"/>
    </row>
    <row r="10" spans="1:5" ht="19.899999999999999" customHeight="1" thickTop="1" thickBot="1">
      <c r="A10" s="833" t="s">
        <v>612</v>
      </c>
      <c r="B10" s="395">
        <f>SUM(B8:B9)</f>
        <v>0</v>
      </c>
      <c r="C10" s="395">
        <f>SUM(C8:C9)</f>
        <v>72813233.99000001</v>
      </c>
      <c r="D10" s="396">
        <f>C10-B10</f>
        <v>72813233.99000001</v>
      </c>
    </row>
    <row r="11" spans="1:5" ht="19.899999999999999" customHeight="1" thickTop="1">
      <c r="A11" s="831" t="s">
        <v>613</v>
      </c>
      <c r="B11" s="526">
        <v>2288302.3229008</v>
      </c>
      <c r="C11" s="526"/>
      <c r="D11" s="398"/>
    </row>
    <row r="12" spans="1:5" ht="19.899999999999999" customHeight="1">
      <c r="A12" s="832" t="s">
        <v>614</v>
      </c>
      <c r="B12" s="525"/>
      <c r="C12" s="525">
        <v>707957.32000000007</v>
      </c>
      <c r="D12" s="181"/>
    </row>
    <row r="13" spans="1:5" ht="24" customHeight="1" thickBot="1">
      <c r="A13" s="834" t="s">
        <v>615</v>
      </c>
      <c r="B13" s="399"/>
      <c r="C13" s="399">
        <v>3000000</v>
      </c>
      <c r="D13" s="400"/>
    </row>
    <row r="14" spans="1:5" ht="24" customHeight="1" thickTop="1" thickBot="1">
      <c r="A14" s="833" t="s">
        <v>616</v>
      </c>
      <c r="B14" s="395">
        <f>SUM(B11:B13)</f>
        <v>2288302.3229008</v>
      </c>
      <c r="C14" s="395">
        <f>SUM(C11:C13)</f>
        <v>3707957.3200000003</v>
      </c>
      <c r="D14" s="396">
        <f>C14-B14</f>
        <v>1419654.9970992003</v>
      </c>
    </row>
    <row r="15" spans="1:5" ht="19.899999999999999" customHeight="1" thickTop="1">
      <c r="A15" s="184" t="s">
        <v>46</v>
      </c>
      <c r="B15" s="401">
        <f>B7+B10+B14</f>
        <v>2288302.3229008</v>
      </c>
      <c r="C15" s="401">
        <f>C7+C10+C14</f>
        <v>156131737.59855837</v>
      </c>
      <c r="D15" s="401">
        <f>C15-B15</f>
        <v>153843435.27565756</v>
      </c>
    </row>
    <row r="18" spans="1:1">
      <c r="A18" s="528"/>
    </row>
  </sheetData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zoomScaleNormal="100" workbookViewId="0">
      <selection activeCell="A19" sqref="A19"/>
    </sheetView>
  </sheetViews>
  <sheetFormatPr baseColWidth="10" defaultColWidth="11.5703125" defaultRowHeight="15"/>
  <cols>
    <col min="1" max="1" width="29.7109375" style="418" customWidth="1"/>
    <col min="2" max="7" width="11.5703125" style="418"/>
    <col min="8" max="8" width="2.28515625" style="418" customWidth="1"/>
    <col min="9" max="16384" width="11.5703125" style="418"/>
  </cols>
  <sheetData>
    <row r="1" spans="1:11" s="485" customFormat="1" ht="45" customHeight="1">
      <c r="A1" s="416" t="s">
        <v>190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</row>
    <row r="2" spans="1:11" ht="15" customHeight="1" thickBot="1">
      <c r="A2" s="529"/>
    </row>
    <row r="3" spans="1:11" s="531" customFormat="1" ht="19.899999999999999" customHeight="1" thickBot="1">
      <c r="A3" s="530"/>
      <c r="B3" s="1047" t="s">
        <v>233</v>
      </c>
      <c r="C3" s="1048"/>
      <c r="D3" s="1049"/>
      <c r="E3" s="1047" t="s">
        <v>233</v>
      </c>
      <c r="F3" s="1048"/>
      <c r="G3" s="1049"/>
      <c r="H3"/>
      <c r="I3" s="1050" t="s">
        <v>208</v>
      </c>
      <c r="J3" s="1051"/>
      <c r="K3" s="1052"/>
    </row>
    <row r="4" spans="1:11" s="66" customFormat="1" ht="27" customHeight="1" thickBot="1">
      <c r="A4" s="925" t="s">
        <v>191</v>
      </c>
      <c r="B4" s="926" t="s">
        <v>192</v>
      </c>
      <c r="C4" s="927" t="s">
        <v>34</v>
      </c>
      <c r="D4" s="870" t="s">
        <v>193</v>
      </c>
      <c r="E4" s="926" t="s">
        <v>192</v>
      </c>
      <c r="F4" s="927" t="s">
        <v>34</v>
      </c>
      <c r="G4" s="870" t="s">
        <v>193</v>
      </c>
      <c r="H4"/>
      <c r="I4" s="926" t="s">
        <v>209</v>
      </c>
      <c r="J4" s="927" t="s">
        <v>34</v>
      </c>
      <c r="K4" s="870" t="s">
        <v>102</v>
      </c>
    </row>
    <row r="5" spans="1:11" s="419" customFormat="1" ht="18" customHeight="1">
      <c r="A5" s="532" t="s">
        <v>194</v>
      </c>
      <c r="B5" s="262">
        <v>128</v>
      </c>
      <c r="C5" s="263">
        <v>195685</v>
      </c>
      <c r="D5" s="928">
        <f t="shared" ref="D5:D19" si="0">C5/$C$19</f>
        <v>0.38819456843024064</v>
      </c>
      <c r="E5" s="262">
        <v>127</v>
      </c>
      <c r="F5" s="263">
        <v>189369</v>
      </c>
      <c r="G5" s="928">
        <f t="shared" ref="G5:G19" si="1">F5/$F$19</f>
        <v>0.36889370265105398</v>
      </c>
      <c r="H5"/>
      <c r="I5" s="533">
        <f t="shared" ref="I5:J19" si="2">E5-B5</f>
        <v>-1</v>
      </c>
      <c r="J5" s="534">
        <f t="shared" si="2"/>
        <v>-6316</v>
      </c>
      <c r="K5" s="890">
        <f t="shared" ref="K5:K19" si="3">J5/C5</f>
        <v>-3.2276362521399191E-2</v>
      </c>
    </row>
    <row r="6" spans="1:11" s="419" customFormat="1" ht="18" customHeight="1">
      <c r="A6" s="793" t="s">
        <v>195</v>
      </c>
      <c r="B6" s="264">
        <v>175</v>
      </c>
      <c r="C6" s="265">
        <v>72830</v>
      </c>
      <c r="D6" s="929">
        <f t="shared" si="0"/>
        <v>0.14447816858100737</v>
      </c>
      <c r="E6" s="264">
        <v>183</v>
      </c>
      <c r="F6" s="265">
        <v>76213</v>
      </c>
      <c r="G6" s="929">
        <f t="shared" si="1"/>
        <v>0.14846408736458858</v>
      </c>
      <c r="H6"/>
      <c r="I6" s="535">
        <f t="shared" si="2"/>
        <v>8</v>
      </c>
      <c r="J6" s="536">
        <f t="shared" si="2"/>
        <v>3383</v>
      </c>
      <c r="K6" s="905">
        <f t="shared" si="3"/>
        <v>4.6450638473156669E-2</v>
      </c>
    </row>
    <row r="7" spans="1:11" s="419" customFormat="1" ht="18" customHeight="1">
      <c r="A7" s="793" t="s">
        <v>196</v>
      </c>
      <c r="B7" s="264">
        <v>323</v>
      </c>
      <c r="C7" s="265">
        <v>65909</v>
      </c>
      <c r="D7" s="929">
        <f t="shared" si="0"/>
        <v>0.13074847745442283</v>
      </c>
      <c r="E7" s="264">
        <v>325</v>
      </c>
      <c r="F7" s="265">
        <v>67114</v>
      </c>
      <c r="G7" s="929">
        <f t="shared" si="1"/>
        <v>0.13073909647155996</v>
      </c>
      <c r="H7"/>
      <c r="I7" s="535">
        <f t="shared" si="2"/>
        <v>2</v>
      </c>
      <c r="J7" s="536">
        <f t="shared" si="2"/>
        <v>1205</v>
      </c>
      <c r="K7" s="905">
        <f t="shared" si="3"/>
        <v>1.8282783838322537E-2</v>
      </c>
    </row>
    <row r="8" spans="1:11" s="419" customFormat="1" ht="18" customHeight="1">
      <c r="A8" s="793" t="s">
        <v>197</v>
      </c>
      <c r="B8" s="264">
        <v>373</v>
      </c>
      <c r="C8" s="265">
        <v>43149</v>
      </c>
      <c r="D8" s="929">
        <f t="shared" si="0"/>
        <v>8.5597809914896156E-2</v>
      </c>
      <c r="E8" s="264">
        <v>391</v>
      </c>
      <c r="F8" s="265">
        <v>45103</v>
      </c>
      <c r="G8" s="929">
        <f t="shared" si="1"/>
        <v>8.7861332481401322E-2</v>
      </c>
      <c r="H8"/>
      <c r="I8" s="535">
        <f t="shared" si="2"/>
        <v>18</v>
      </c>
      <c r="J8" s="536">
        <f t="shared" si="2"/>
        <v>1954</v>
      </c>
      <c r="K8" s="905">
        <f t="shared" si="3"/>
        <v>4.5284942872372475E-2</v>
      </c>
    </row>
    <row r="9" spans="1:11" s="419" customFormat="1" ht="18" customHeight="1">
      <c r="A9" s="793" t="s">
        <v>198</v>
      </c>
      <c r="B9" s="264">
        <v>388</v>
      </c>
      <c r="C9" s="265">
        <v>28406</v>
      </c>
      <c r="D9" s="929">
        <f t="shared" si="0"/>
        <v>5.6351048423892561E-2</v>
      </c>
      <c r="E9" s="264">
        <v>390</v>
      </c>
      <c r="F9" s="265">
        <v>28448</v>
      </c>
      <c r="G9" s="929">
        <f t="shared" si="1"/>
        <v>5.5417138248695319E-2</v>
      </c>
      <c r="H9"/>
      <c r="I9" s="535">
        <f t="shared" si="2"/>
        <v>2</v>
      </c>
      <c r="J9" s="536">
        <f t="shared" si="2"/>
        <v>42</v>
      </c>
      <c r="K9" s="905">
        <f t="shared" si="3"/>
        <v>1.4785608674223755E-3</v>
      </c>
    </row>
    <row r="10" spans="1:11" s="419" customFormat="1" ht="18" customHeight="1">
      <c r="A10" s="793" t="s">
        <v>199</v>
      </c>
      <c r="B10" s="264">
        <v>796</v>
      </c>
      <c r="C10" s="265">
        <v>34153</v>
      </c>
      <c r="D10" s="929">
        <f t="shared" si="0"/>
        <v>6.7751790354896937E-2</v>
      </c>
      <c r="E10" s="264">
        <v>850</v>
      </c>
      <c r="F10" s="265">
        <v>36511</v>
      </c>
      <c r="G10" s="929">
        <f t="shared" si="1"/>
        <v>7.112398532754903E-2</v>
      </c>
      <c r="H10"/>
      <c r="I10" s="535">
        <f t="shared" si="2"/>
        <v>54</v>
      </c>
      <c r="J10" s="536">
        <f t="shared" si="2"/>
        <v>2358</v>
      </c>
      <c r="K10" s="905">
        <f t="shared" si="3"/>
        <v>6.9042251046760164E-2</v>
      </c>
    </row>
    <row r="11" spans="1:11" s="419" customFormat="1" ht="18" customHeight="1">
      <c r="A11" s="793" t="s">
        <v>200</v>
      </c>
      <c r="B11" s="264">
        <v>3055</v>
      </c>
      <c r="C11" s="265">
        <v>41436</v>
      </c>
      <c r="D11" s="929">
        <f t="shared" si="0"/>
        <v>8.2199607212997683E-2</v>
      </c>
      <c r="E11" s="264">
        <v>3325</v>
      </c>
      <c r="F11" s="265">
        <v>44290</v>
      </c>
      <c r="G11" s="929">
        <f t="shared" si="1"/>
        <v>8.6277596071242815E-2</v>
      </c>
      <c r="H11"/>
      <c r="I11" s="535">
        <f t="shared" si="2"/>
        <v>270</v>
      </c>
      <c r="J11" s="536">
        <f t="shared" si="2"/>
        <v>2854</v>
      </c>
      <c r="K11" s="905">
        <f t="shared" si="3"/>
        <v>6.8877304759146635E-2</v>
      </c>
    </row>
    <row r="12" spans="1:11" s="419" customFormat="1" ht="18" customHeight="1">
      <c r="A12" s="793" t="s">
        <v>201</v>
      </c>
      <c r="B12" s="264">
        <v>2229</v>
      </c>
      <c r="C12" s="265">
        <v>9483</v>
      </c>
      <c r="D12" s="929">
        <f t="shared" si="0"/>
        <v>1.8812116883889781E-2</v>
      </c>
      <c r="E12" s="264">
        <v>2982</v>
      </c>
      <c r="F12" s="265">
        <v>12801</v>
      </c>
      <c r="G12" s="929">
        <f t="shared" si="1"/>
        <v>2.4936543402754103E-2</v>
      </c>
      <c r="H12"/>
      <c r="I12" s="535">
        <f t="shared" si="2"/>
        <v>753</v>
      </c>
      <c r="J12" s="536">
        <f t="shared" si="2"/>
        <v>3318</v>
      </c>
      <c r="K12" s="905">
        <f t="shared" si="3"/>
        <v>0.34988927554571336</v>
      </c>
    </row>
    <row r="13" spans="1:11" s="419" customFormat="1" ht="18" customHeight="1">
      <c r="A13" s="793" t="s">
        <v>202</v>
      </c>
      <c r="B13" s="264">
        <v>7512</v>
      </c>
      <c r="C13" s="265">
        <v>11103</v>
      </c>
      <c r="D13" s="929">
        <f t="shared" si="0"/>
        <v>2.2025828721061715E-2</v>
      </c>
      <c r="E13" s="264">
        <v>8051</v>
      </c>
      <c r="F13" s="265">
        <v>11625</v>
      </c>
      <c r="G13" s="929">
        <f t="shared" si="1"/>
        <v>2.2645677451528509E-2</v>
      </c>
      <c r="H13"/>
      <c r="I13" s="535">
        <f t="shared" si="2"/>
        <v>539</v>
      </c>
      <c r="J13" s="536">
        <f t="shared" si="2"/>
        <v>522</v>
      </c>
      <c r="K13" s="905">
        <f t="shared" si="3"/>
        <v>4.701432045393137E-2</v>
      </c>
    </row>
    <row r="14" spans="1:11" s="419" customFormat="1" ht="18" customHeight="1">
      <c r="A14" s="793" t="s">
        <v>203</v>
      </c>
      <c r="B14" s="264">
        <v>3325</v>
      </c>
      <c r="C14" s="265">
        <v>1404</v>
      </c>
      <c r="D14" s="929">
        <f t="shared" si="0"/>
        <v>2.785216925549009E-3</v>
      </c>
      <c r="E14" s="264">
        <v>3149</v>
      </c>
      <c r="F14" s="265">
        <v>1330</v>
      </c>
      <c r="G14" s="929">
        <f t="shared" si="1"/>
        <v>2.5908603019813262E-3</v>
      </c>
      <c r="H14"/>
      <c r="I14" s="535">
        <f t="shared" si="2"/>
        <v>-176</v>
      </c>
      <c r="J14" s="536">
        <f t="shared" si="2"/>
        <v>-74</v>
      </c>
      <c r="K14" s="905">
        <f t="shared" si="3"/>
        <v>-5.2706552706552709E-2</v>
      </c>
    </row>
    <row r="15" spans="1:11" s="419" customFormat="1" ht="18" customHeight="1">
      <c r="A15" s="793" t="s">
        <v>204</v>
      </c>
      <c r="B15" s="264">
        <v>2011</v>
      </c>
      <c r="C15" s="265">
        <v>409</v>
      </c>
      <c r="D15" s="929">
        <f t="shared" si="0"/>
        <v>8.1136305024896347E-4</v>
      </c>
      <c r="E15" s="264">
        <v>2016</v>
      </c>
      <c r="F15" s="265">
        <v>411</v>
      </c>
      <c r="G15" s="929">
        <f t="shared" si="1"/>
        <v>8.0063427377016923E-4</v>
      </c>
      <c r="H15"/>
      <c r="I15" s="535">
        <f t="shared" si="2"/>
        <v>5</v>
      </c>
      <c r="J15" s="536">
        <f t="shared" si="2"/>
        <v>2</v>
      </c>
      <c r="K15" s="905">
        <f t="shared" si="3"/>
        <v>4.8899755501222494E-3</v>
      </c>
    </row>
    <row r="16" spans="1:11" s="419" customFormat="1" ht="18" customHeight="1">
      <c r="A16" s="793" t="s">
        <v>205</v>
      </c>
      <c r="B16" s="264">
        <v>882</v>
      </c>
      <c r="C16" s="265">
        <v>78</v>
      </c>
      <c r="D16" s="929">
        <f t="shared" si="0"/>
        <v>1.5473427364161161E-4</v>
      </c>
      <c r="E16" s="264">
        <v>915</v>
      </c>
      <c r="F16" s="265">
        <v>81</v>
      </c>
      <c r="G16" s="929">
        <f t="shared" si="1"/>
        <v>1.5778923643645671E-4</v>
      </c>
      <c r="H16"/>
      <c r="I16" s="535">
        <f t="shared" si="2"/>
        <v>33</v>
      </c>
      <c r="J16" s="536">
        <f t="shared" si="2"/>
        <v>3</v>
      </c>
      <c r="K16" s="905">
        <f t="shared" si="3"/>
        <v>3.8461538461538464E-2</v>
      </c>
    </row>
    <row r="17" spans="1:11" s="419" customFormat="1" ht="18" customHeight="1">
      <c r="A17" s="793" t="s">
        <v>206</v>
      </c>
      <c r="B17" s="264">
        <v>709</v>
      </c>
      <c r="C17" s="265">
        <v>32</v>
      </c>
      <c r="D17" s="929">
        <f t="shared" si="0"/>
        <v>6.3480727647840658E-5</v>
      </c>
      <c r="E17" s="264">
        <v>740</v>
      </c>
      <c r="F17" s="265">
        <v>33</v>
      </c>
      <c r="G17" s="929">
        <f t="shared" si="1"/>
        <v>6.4284503733371255E-5</v>
      </c>
      <c r="H17"/>
      <c r="I17" s="535">
        <f t="shared" si="2"/>
        <v>31</v>
      </c>
      <c r="J17" s="536">
        <f t="shared" si="2"/>
        <v>1</v>
      </c>
      <c r="K17" s="905">
        <f t="shared" si="3"/>
        <v>3.125E-2</v>
      </c>
    </row>
    <row r="18" spans="1:11" s="419" customFormat="1" ht="18" customHeight="1" thickBot="1">
      <c r="A18" s="794" t="s">
        <v>207</v>
      </c>
      <c r="B18" s="266">
        <v>1382</v>
      </c>
      <c r="C18" s="267">
        <v>13</v>
      </c>
      <c r="D18" s="930">
        <f t="shared" si="0"/>
        <v>2.5789045606935268E-5</v>
      </c>
      <c r="E18" s="266">
        <v>1298</v>
      </c>
      <c r="F18" s="267">
        <v>14</v>
      </c>
      <c r="G18" s="930">
        <f t="shared" si="1"/>
        <v>2.7272213705066592E-5</v>
      </c>
      <c r="H18"/>
      <c r="I18" s="537">
        <f t="shared" si="2"/>
        <v>-84</v>
      </c>
      <c r="J18" s="538">
        <f t="shared" si="2"/>
        <v>1</v>
      </c>
      <c r="K18" s="906">
        <f t="shared" si="3"/>
        <v>7.6923076923076927E-2</v>
      </c>
    </row>
    <row r="19" spans="1:11" s="542" customFormat="1" ht="18" customHeight="1" thickBot="1">
      <c r="A19" s="937" t="s">
        <v>46</v>
      </c>
      <c r="B19" s="547">
        <f>SUM(B5:B18)</f>
        <v>23288</v>
      </c>
      <c r="C19" s="539">
        <f>SUM(C5:C18)</f>
        <v>504090</v>
      </c>
      <c r="D19" s="932">
        <f t="shared" si="0"/>
        <v>1</v>
      </c>
      <c r="E19" s="933">
        <f>SUM(E5:E18)</f>
        <v>24742</v>
      </c>
      <c r="F19" s="539">
        <f>SUM(F5:F18)</f>
        <v>513343</v>
      </c>
      <c r="G19" s="932">
        <f t="shared" si="1"/>
        <v>1</v>
      </c>
      <c r="H19"/>
      <c r="I19" s="540">
        <f t="shared" si="2"/>
        <v>1454</v>
      </c>
      <c r="J19" s="541">
        <f t="shared" si="2"/>
        <v>9253</v>
      </c>
      <c r="K19" s="931">
        <f t="shared" si="3"/>
        <v>1.8355849153920925E-2</v>
      </c>
    </row>
    <row r="21" spans="1:11">
      <c r="A21" s="528"/>
      <c r="E21" s="543"/>
      <c r="F21" s="543"/>
    </row>
    <row r="22" spans="1:11">
      <c r="I22" s="544"/>
    </row>
  </sheetData>
  <mergeCells count="3">
    <mergeCell ref="B3:D3"/>
    <mergeCell ref="E3:G3"/>
    <mergeCell ref="I3:K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/>
  </sheetViews>
  <sheetFormatPr baseColWidth="10" defaultColWidth="11.5703125" defaultRowHeight="15"/>
  <cols>
    <col min="1" max="1" width="33.28515625" style="418" customWidth="1"/>
    <col min="2" max="7" width="11.5703125" style="418"/>
    <col min="8" max="8" width="2.28515625" style="418" customWidth="1"/>
    <col min="9" max="16384" width="11.5703125" style="418"/>
  </cols>
  <sheetData>
    <row r="1" spans="1:12" s="485" customFormat="1" ht="45" customHeight="1">
      <c r="A1" s="416" t="s">
        <v>210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</row>
    <row r="2" spans="1:12" s="485" customFormat="1" ht="15" customHeight="1" thickBot="1">
      <c r="A2" s="416"/>
      <c r="B2" s="416"/>
      <c r="C2" s="416"/>
      <c r="D2" s="416"/>
      <c r="E2" s="416"/>
      <c r="F2" s="416"/>
      <c r="G2" s="416"/>
      <c r="H2" s="416"/>
      <c r="I2" s="416"/>
      <c r="J2" s="416"/>
      <c r="K2" s="416"/>
    </row>
    <row r="3" spans="1:12" ht="19.5" customHeight="1" thickBot="1">
      <c r="A3" s="529"/>
      <c r="B3" s="1050" t="s">
        <v>231</v>
      </c>
      <c r="C3" s="1051"/>
      <c r="D3" s="1052"/>
      <c r="E3" s="1047" t="s">
        <v>232</v>
      </c>
      <c r="F3" s="1048"/>
      <c r="G3" s="1049"/>
      <c r="H3"/>
      <c r="I3" s="1053" t="s">
        <v>208</v>
      </c>
      <c r="J3" s="1054"/>
      <c r="K3" s="1055"/>
    </row>
    <row r="4" spans="1:12" s="66" customFormat="1" ht="27" customHeight="1" thickBot="1">
      <c r="A4" s="545"/>
      <c r="B4" s="926" t="s">
        <v>192</v>
      </c>
      <c r="C4" s="927" t="s">
        <v>34</v>
      </c>
      <c r="D4" s="870" t="s">
        <v>193</v>
      </c>
      <c r="E4" s="926" t="s">
        <v>192</v>
      </c>
      <c r="F4" s="927" t="s">
        <v>34</v>
      </c>
      <c r="G4" s="870" t="s">
        <v>193</v>
      </c>
      <c r="H4"/>
      <c r="I4" s="868" t="s">
        <v>209</v>
      </c>
      <c r="J4" s="934" t="s">
        <v>34</v>
      </c>
      <c r="K4" s="935" t="s">
        <v>102</v>
      </c>
    </row>
    <row r="5" spans="1:12" s="419" customFormat="1" ht="18" customHeight="1">
      <c r="A5" s="546" t="s">
        <v>211</v>
      </c>
      <c r="B5" s="262">
        <v>481</v>
      </c>
      <c r="C5" s="263">
        <v>75318</v>
      </c>
      <c r="D5" s="928">
        <f t="shared" ref="D5:D27" si="0">C5/$C$27</f>
        <v>0.14941438796400627</v>
      </c>
      <c r="E5" s="262">
        <v>500</v>
      </c>
      <c r="F5" s="263">
        <v>74757</v>
      </c>
      <c r="G5" s="928">
        <f>F5/$F$27</f>
        <v>0.14562777713926167</v>
      </c>
      <c r="H5"/>
      <c r="I5" s="533">
        <f t="shared" ref="I5:J27" si="1">E5-B5</f>
        <v>19</v>
      </c>
      <c r="J5" s="534">
        <f t="shared" si="1"/>
        <v>-561</v>
      </c>
      <c r="K5" s="890">
        <f t="shared" ref="K5:K27" si="2">J5/C5</f>
        <v>-7.4484187046921051E-3</v>
      </c>
      <c r="L5" s="418"/>
    </row>
    <row r="6" spans="1:12" s="419" customFormat="1" ht="18" customHeight="1">
      <c r="A6" s="795" t="s">
        <v>212</v>
      </c>
      <c r="B6" s="264">
        <v>5613</v>
      </c>
      <c r="C6" s="265">
        <v>303066</v>
      </c>
      <c r="D6" s="929">
        <f t="shared" si="0"/>
        <v>0.60121645426988934</v>
      </c>
      <c r="E6" s="264">
        <v>6135</v>
      </c>
      <c r="F6" s="265">
        <v>305833</v>
      </c>
      <c r="G6" s="929">
        <f t="shared" ref="G6:G27" si="3">F6/$F$27</f>
        <v>0.59576735243297363</v>
      </c>
      <c r="H6"/>
      <c r="I6" s="535">
        <f t="shared" si="1"/>
        <v>522</v>
      </c>
      <c r="J6" s="536">
        <f t="shared" si="1"/>
        <v>2767</v>
      </c>
      <c r="K6" s="905">
        <f t="shared" si="2"/>
        <v>9.1300244831158898E-3</v>
      </c>
      <c r="L6" s="418"/>
    </row>
    <row r="7" spans="1:12" s="419" customFormat="1" ht="18" customHeight="1">
      <c r="A7" s="795" t="s">
        <v>213</v>
      </c>
      <c r="B7" s="264">
        <v>2</v>
      </c>
      <c r="C7" s="265"/>
      <c r="D7" s="929">
        <f t="shared" si="0"/>
        <v>0</v>
      </c>
      <c r="E7" s="264">
        <v>2</v>
      </c>
      <c r="F7" s="265">
        <v>1</v>
      </c>
      <c r="G7" s="929">
        <f t="shared" si="3"/>
        <v>1.948015264647614E-6</v>
      </c>
      <c r="H7"/>
      <c r="I7" s="535">
        <f t="shared" si="1"/>
        <v>0</v>
      </c>
      <c r="J7" s="536">
        <f t="shared" si="1"/>
        <v>1</v>
      </c>
      <c r="K7" s="905"/>
      <c r="L7" s="418"/>
    </row>
    <row r="8" spans="1:12" s="419" customFormat="1" ht="18" customHeight="1">
      <c r="A8" s="795" t="s">
        <v>214</v>
      </c>
      <c r="B8" s="264">
        <v>1152</v>
      </c>
      <c r="C8" s="265">
        <v>37729</v>
      </c>
      <c r="D8" s="929">
        <f t="shared" si="0"/>
        <v>7.4846058624684575E-2</v>
      </c>
      <c r="E8" s="264">
        <v>1652</v>
      </c>
      <c r="F8" s="265">
        <v>46023</v>
      </c>
      <c r="G8" s="929">
        <f t="shared" si="3"/>
        <v>8.9653506524877136E-2</v>
      </c>
      <c r="H8"/>
      <c r="I8" s="535">
        <f t="shared" si="1"/>
        <v>500</v>
      </c>
      <c r="J8" s="536">
        <f t="shared" si="1"/>
        <v>8294</v>
      </c>
      <c r="K8" s="905">
        <f t="shared" si="2"/>
        <v>0.21983089930822444</v>
      </c>
      <c r="L8" s="418"/>
    </row>
    <row r="9" spans="1:12" s="419" customFormat="1" ht="18" customHeight="1">
      <c r="A9" s="795" t="s">
        <v>215</v>
      </c>
      <c r="B9" s="264">
        <v>130</v>
      </c>
      <c r="C9" s="265">
        <v>2619</v>
      </c>
      <c r="D9" s="929">
        <f t="shared" si="0"/>
        <v>5.1955214168954624E-3</v>
      </c>
      <c r="E9" s="264">
        <v>161</v>
      </c>
      <c r="F9" s="265">
        <v>2507</v>
      </c>
      <c r="G9" s="929">
        <f t="shared" si="3"/>
        <v>4.8836742684715681E-3</v>
      </c>
      <c r="H9"/>
      <c r="I9" s="535">
        <f t="shared" si="1"/>
        <v>31</v>
      </c>
      <c r="J9" s="536">
        <f t="shared" si="1"/>
        <v>-112</v>
      </c>
      <c r="K9" s="905">
        <f t="shared" si="2"/>
        <v>-4.2764413898434515E-2</v>
      </c>
      <c r="L9" s="418"/>
    </row>
    <row r="10" spans="1:12" s="419" customFormat="1" ht="18" customHeight="1">
      <c r="A10" s="795" t="s">
        <v>216</v>
      </c>
      <c r="B10" s="264">
        <v>124</v>
      </c>
      <c r="C10" s="265">
        <v>1764</v>
      </c>
      <c r="D10" s="929">
        <f t="shared" si="0"/>
        <v>3.4993889955722015E-3</v>
      </c>
      <c r="E10" s="264">
        <v>134</v>
      </c>
      <c r="F10" s="265">
        <v>1575</v>
      </c>
      <c r="G10" s="929">
        <f t="shared" si="3"/>
        <v>3.0681240418199917E-3</v>
      </c>
      <c r="H10"/>
      <c r="I10" s="535">
        <f t="shared" si="1"/>
        <v>10</v>
      </c>
      <c r="J10" s="536">
        <f t="shared" si="1"/>
        <v>-189</v>
      </c>
      <c r="K10" s="905">
        <f t="shared" si="2"/>
        <v>-0.10714285714285714</v>
      </c>
      <c r="L10" s="418"/>
    </row>
    <row r="11" spans="1:12" s="419" customFormat="1" ht="18" customHeight="1">
      <c r="A11" s="795" t="s">
        <v>217</v>
      </c>
      <c r="B11" s="264">
        <v>27</v>
      </c>
      <c r="C11" s="265">
        <v>12</v>
      </c>
      <c r="D11" s="929">
        <f t="shared" si="0"/>
        <v>2.3805367316817699E-5</v>
      </c>
      <c r="E11" s="264">
        <v>28</v>
      </c>
      <c r="F11" s="265">
        <v>11</v>
      </c>
      <c r="G11" s="929">
        <f t="shared" si="3"/>
        <v>2.1428167911123752E-5</v>
      </c>
      <c r="H11"/>
      <c r="I11" s="535">
        <f t="shared" si="1"/>
        <v>1</v>
      </c>
      <c r="J11" s="536">
        <f t="shared" si="1"/>
        <v>-1</v>
      </c>
      <c r="K11" s="905">
        <f t="shared" si="2"/>
        <v>-8.3333333333333329E-2</v>
      </c>
      <c r="L11" s="418"/>
    </row>
    <row r="12" spans="1:12" s="419" customFormat="1" ht="18" customHeight="1">
      <c r="A12" s="795" t="s">
        <v>218</v>
      </c>
      <c r="B12" s="264">
        <v>404</v>
      </c>
      <c r="C12" s="265">
        <v>2517</v>
      </c>
      <c r="D12" s="929">
        <f t="shared" si="0"/>
        <v>4.993175794702512E-3</v>
      </c>
      <c r="E12" s="264">
        <v>140</v>
      </c>
      <c r="F12" s="265">
        <v>1694</v>
      </c>
      <c r="G12" s="929">
        <f t="shared" si="3"/>
        <v>3.2999378583130575E-3</v>
      </c>
      <c r="H12"/>
      <c r="I12" s="535">
        <f t="shared" si="1"/>
        <v>-264</v>
      </c>
      <c r="J12" s="536">
        <f t="shared" si="1"/>
        <v>-823</v>
      </c>
      <c r="K12" s="905">
        <f t="shared" si="2"/>
        <v>-0.32697655939610648</v>
      </c>
      <c r="L12" s="418"/>
    </row>
    <row r="13" spans="1:12" s="419" customFormat="1" ht="18" customHeight="1">
      <c r="A13" s="795" t="s">
        <v>219</v>
      </c>
      <c r="B13" s="264">
        <v>6</v>
      </c>
      <c r="C13" s="265">
        <v>1</v>
      </c>
      <c r="D13" s="929">
        <f t="shared" si="0"/>
        <v>1.9837806097348081E-6</v>
      </c>
      <c r="E13" s="264">
        <v>6</v>
      </c>
      <c r="F13" s="265">
        <v>2</v>
      </c>
      <c r="G13" s="929">
        <f t="shared" si="3"/>
        <v>3.896030529295228E-6</v>
      </c>
      <c r="H13"/>
      <c r="I13" s="535">
        <f t="shared" si="1"/>
        <v>0</v>
      </c>
      <c r="J13" s="536">
        <f t="shared" si="1"/>
        <v>1</v>
      </c>
      <c r="K13" s="905">
        <f t="shared" si="2"/>
        <v>1</v>
      </c>
      <c r="L13" s="418"/>
    </row>
    <row r="14" spans="1:12" s="419" customFormat="1" ht="18" customHeight="1">
      <c r="A14" s="795" t="s">
        <v>220</v>
      </c>
      <c r="B14" s="264">
        <v>8</v>
      </c>
      <c r="C14" s="265">
        <v>1</v>
      </c>
      <c r="D14" s="929">
        <f t="shared" si="0"/>
        <v>1.9837806097348081E-6</v>
      </c>
      <c r="E14" s="264">
        <v>9</v>
      </c>
      <c r="F14" s="265">
        <v>2</v>
      </c>
      <c r="G14" s="929">
        <f t="shared" si="3"/>
        <v>3.896030529295228E-6</v>
      </c>
      <c r="H14"/>
      <c r="I14" s="535">
        <f t="shared" si="1"/>
        <v>1</v>
      </c>
      <c r="J14" s="536">
        <f t="shared" si="1"/>
        <v>1</v>
      </c>
      <c r="K14" s="905">
        <f t="shared" si="2"/>
        <v>1</v>
      </c>
      <c r="L14" s="418"/>
    </row>
    <row r="15" spans="1:12" s="419" customFormat="1" ht="18" customHeight="1">
      <c r="A15" s="795" t="s">
        <v>221</v>
      </c>
      <c r="B15" s="264">
        <v>200</v>
      </c>
      <c r="C15" s="265">
        <v>153</v>
      </c>
      <c r="D15" s="929">
        <f t="shared" si="0"/>
        <v>3.0351843328942568E-4</v>
      </c>
      <c r="E15" s="264">
        <v>231</v>
      </c>
      <c r="F15" s="265">
        <v>154</v>
      </c>
      <c r="G15" s="929">
        <f t="shared" si="3"/>
        <v>2.999943507557325E-4</v>
      </c>
      <c r="H15"/>
      <c r="I15" s="535">
        <f t="shared" si="1"/>
        <v>31</v>
      </c>
      <c r="J15" s="536">
        <f t="shared" si="1"/>
        <v>1</v>
      </c>
      <c r="K15" s="905">
        <f t="shared" si="2"/>
        <v>6.5359477124183009E-3</v>
      </c>
      <c r="L15" s="418"/>
    </row>
    <row r="16" spans="1:12" s="419" customFormat="1" ht="18" customHeight="1">
      <c r="A16" s="795" t="s">
        <v>222</v>
      </c>
      <c r="B16" s="264">
        <v>26</v>
      </c>
      <c r="C16" s="265">
        <v>191</v>
      </c>
      <c r="D16" s="929">
        <f t="shared" si="0"/>
        <v>3.7890209645934835E-4</v>
      </c>
      <c r="E16" s="264">
        <v>29</v>
      </c>
      <c r="F16" s="265">
        <v>55</v>
      </c>
      <c r="G16" s="929">
        <f t="shared" si="3"/>
        <v>1.0714083955561876E-4</v>
      </c>
      <c r="H16"/>
      <c r="I16" s="535">
        <f t="shared" si="1"/>
        <v>3</v>
      </c>
      <c r="J16" s="536">
        <f t="shared" si="1"/>
        <v>-136</v>
      </c>
      <c r="K16" s="905">
        <f t="shared" si="2"/>
        <v>-0.7120418848167539</v>
      </c>
      <c r="L16" s="418"/>
    </row>
    <row r="17" spans="1:12" s="419" customFormat="1" ht="18" customHeight="1">
      <c r="A17" s="795" t="s">
        <v>223</v>
      </c>
      <c r="B17" s="264">
        <v>4</v>
      </c>
      <c r="C17" s="265">
        <v>51</v>
      </c>
      <c r="D17" s="929">
        <f t="shared" si="0"/>
        <v>1.0117281109647522E-4</v>
      </c>
      <c r="E17" s="264">
        <v>4</v>
      </c>
      <c r="F17" s="265">
        <v>27</v>
      </c>
      <c r="G17" s="929">
        <f t="shared" si="3"/>
        <v>5.2596412145485569E-5</v>
      </c>
      <c r="H17"/>
      <c r="I17" s="535">
        <f t="shared" si="1"/>
        <v>0</v>
      </c>
      <c r="J17" s="536">
        <f t="shared" si="1"/>
        <v>-24</v>
      </c>
      <c r="K17" s="905">
        <f t="shared" si="2"/>
        <v>-0.47058823529411764</v>
      </c>
      <c r="L17" s="418"/>
    </row>
    <row r="18" spans="1:12" s="419" customFormat="1" ht="18" customHeight="1">
      <c r="A18" s="795" t="s">
        <v>701</v>
      </c>
      <c r="B18" s="264">
        <v>2</v>
      </c>
      <c r="C18" s="265">
        <v>24</v>
      </c>
      <c r="D18" s="929">
        <f t="shared" si="0"/>
        <v>4.7610734633635398E-5</v>
      </c>
      <c r="E18" s="264">
        <v>3</v>
      </c>
      <c r="F18" s="265">
        <v>4</v>
      </c>
      <c r="G18" s="929">
        <f t="shared" si="3"/>
        <v>7.792061058590456E-6</v>
      </c>
      <c r="H18"/>
      <c r="I18" s="535">
        <f t="shared" si="1"/>
        <v>1</v>
      </c>
      <c r="J18" s="536">
        <f t="shared" si="1"/>
        <v>-20</v>
      </c>
      <c r="K18" s="905">
        <f t="shared" si="2"/>
        <v>-0.83333333333333337</v>
      </c>
      <c r="L18" s="418"/>
    </row>
    <row r="19" spans="1:12" s="419" customFormat="1" ht="18" customHeight="1">
      <c r="A19" s="795" t="s">
        <v>224</v>
      </c>
      <c r="B19" s="264">
        <v>2</v>
      </c>
      <c r="C19" s="265"/>
      <c r="D19" s="929">
        <f t="shared" si="0"/>
        <v>0</v>
      </c>
      <c r="E19" s="264">
        <v>2</v>
      </c>
      <c r="F19" s="265">
        <v>1</v>
      </c>
      <c r="G19" s="929">
        <f t="shared" si="3"/>
        <v>1.948015264647614E-6</v>
      </c>
      <c r="H19"/>
      <c r="I19" s="535">
        <f t="shared" si="1"/>
        <v>0</v>
      </c>
      <c r="J19" s="536">
        <f t="shared" si="1"/>
        <v>1</v>
      </c>
      <c r="K19" s="905"/>
      <c r="L19" s="418"/>
    </row>
    <row r="20" spans="1:12" s="419" customFormat="1" ht="18" customHeight="1">
      <c r="A20" s="836" t="s">
        <v>622</v>
      </c>
      <c r="B20" s="264"/>
      <c r="C20" s="265"/>
      <c r="D20" s="929">
        <f t="shared" si="0"/>
        <v>0</v>
      </c>
      <c r="E20" s="264">
        <v>1</v>
      </c>
      <c r="F20" s="265">
        <v>1</v>
      </c>
      <c r="G20" s="929">
        <f t="shared" si="3"/>
        <v>1.948015264647614E-6</v>
      </c>
      <c r="H20"/>
      <c r="I20" s="535">
        <f t="shared" si="1"/>
        <v>1</v>
      </c>
      <c r="J20" s="536">
        <f t="shared" si="1"/>
        <v>1</v>
      </c>
      <c r="K20" s="905"/>
      <c r="L20" s="418"/>
    </row>
    <row r="21" spans="1:12" s="419" customFormat="1" ht="18" customHeight="1">
      <c r="A21" s="795" t="s">
        <v>225</v>
      </c>
      <c r="B21" s="264">
        <v>28</v>
      </c>
      <c r="C21" s="265">
        <v>11967</v>
      </c>
      <c r="D21" s="929">
        <f t="shared" si="0"/>
        <v>2.373990255669645E-2</v>
      </c>
      <c r="E21" s="264">
        <v>32</v>
      </c>
      <c r="F21" s="265">
        <v>9104</v>
      </c>
      <c r="G21" s="929">
        <f t="shared" si="3"/>
        <v>1.7734730969351877E-2</v>
      </c>
      <c r="H21"/>
      <c r="I21" s="535">
        <f t="shared" si="1"/>
        <v>4</v>
      </c>
      <c r="J21" s="536">
        <f t="shared" si="1"/>
        <v>-2863</v>
      </c>
      <c r="K21" s="905">
        <f t="shared" si="2"/>
        <v>-0.23924124676192865</v>
      </c>
      <c r="L21" s="418"/>
    </row>
    <row r="22" spans="1:12" s="419" customFormat="1" ht="18" customHeight="1">
      <c r="A22" s="795" t="s">
        <v>226</v>
      </c>
      <c r="B22" s="264">
        <v>62</v>
      </c>
      <c r="C22" s="265">
        <v>253</v>
      </c>
      <c r="D22" s="929">
        <f t="shared" si="0"/>
        <v>5.0189649426290648E-4</v>
      </c>
      <c r="E22" s="264">
        <v>87</v>
      </c>
      <c r="F22" s="265">
        <v>272</v>
      </c>
      <c r="G22" s="929">
        <f t="shared" si="3"/>
        <v>5.298601519841509E-4</v>
      </c>
      <c r="H22"/>
      <c r="I22" s="535">
        <f t="shared" si="1"/>
        <v>25</v>
      </c>
      <c r="J22" s="536">
        <f t="shared" si="1"/>
        <v>19</v>
      </c>
      <c r="K22" s="905">
        <f t="shared" si="2"/>
        <v>7.5098814229249009E-2</v>
      </c>
      <c r="L22" s="418"/>
    </row>
    <row r="23" spans="1:12" s="419" customFormat="1" ht="18" customHeight="1">
      <c r="A23" s="795" t="s">
        <v>227</v>
      </c>
      <c r="B23" s="264">
        <v>8</v>
      </c>
      <c r="C23" s="265">
        <v>19</v>
      </c>
      <c r="D23" s="929">
        <f t="shared" si="0"/>
        <v>3.7691831584961355E-5</v>
      </c>
      <c r="E23" s="264">
        <v>12</v>
      </c>
      <c r="F23" s="265">
        <v>56</v>
      </c>
      <c r="G23" s="929">
        <f t="shared" si="3"/>
        <v>1.0908885482026637E-4</v>
      </c>
      <c r="H23"/>
      <c r="I23" s="535">
        <f t="shared" si="1"/>
        <v>4</v>
      </c>
      <c r="J23" s="536">
        <f t="shared" si="1"/>
        <v>37</v>
      </c>
      <c r="K23" s="905">
        <f t="shared" si="2"/>
        <v>1.9473684210526316</v>
      </c>
      <c r="L23" s="418"/>
    </row>
    <row r="24" spans="1:12" s="419" customFormat="1" ht="18" customHeight="1">
      <c r="A24" s="795" t="s">
        <v>228</v>
      </c>
      <c r="B24" s="264">
        <v>3485</v>
      </c>
      <c r="C24" s="265">
        <v>8125</v>
      </c>
      <c r="D24" s="929">
        <f t="shared" si="0"/>
        <v>1.6118217454095318E-2</v>
      </c>
      <c r="E24" s="264">
        <v>3354</v>
      </c>
      <c r="F24" s="265">
        <v>9080</v>
      </c>
      <c r="G24" s="929">
        <f t="shared" si="3"/>
        <v>1.7687978603000334E-2</v>
      </c>
      <c r="H24"/>
      <c r="I24" s="535">
        <f t="shared" si="1"/>
        <v>-131</v>
      </c>
      <c r="J24" s="536">
        <f t="shared" si="1"/>
        <v>955</v>
      </c>
      <c r="K24" s="905">
        <f t="shared" si="2"/>
        <v>0.11753846153846154</v>
      </c>
      <c r="L24" s="418"/>
    </row>
    <row r="25" spans="1:12" s="419" customFormat="1" ht="18" customHeight="1">
      <c r="A25" s="795" t="s">
        <v>229</v>
      </c>
      <c r="B25" s="264">
        <v>436</v>
      </c>
      <c r="C25" s="265">
        <v>1090</v>
      </c>
      <c r="D25" s="929">
        <f t="shared" si="0"/>
        <v>2.1623208646109411E-3</v>
      </c>
      <c r="E25" s="264">
        <v>561</v>
      </c>
      <c r="F25" s="265">
        <v>1285</v>
      </c>
      <c r="G25" s="929">
        <f t="shared" si="3"/>
        <v>2.5031996150721835E-3</v>
      </c>
      <c r="H25"/>
      <c r="I25" s="535">
        <f t="shared" si="1"/>
        <v>125</v>
      </c>
      <c r="J25" s="536">
        <f t="shared" si="1"/>
        <v>195</v>
      </c>
      <c r="K25" s="905">
        <f t="shared" si="2"/>
        <v>0.17889908256880735</v>
      </c>
      <c r="L25" s="418"/>
    </row>
    <row r="26" spans="1:12" s="419" customFormat="1" ht="18" customHeight="1" thickBot="1">
      <c r="A26" s="795" t="s">
        <v>230</v>
      </c>
      <c r="B26" s="266">
        <v>11088</v>
      </c>
      <c r="C26" s="267">
        <v>59188</v>
      </c>
      <c r="D26" s="930">
        <f t="shared" si="0"/>
        <v>0.11741600672898383</v>
      </c>
      <c r="E26" s="266">
        <v>11659</v>
      </c>
      <c r="F26" s="267">
        <v>60899</v>
      </c>
      <c r="G26" s="930">
        <f t="shared" si="3"/>
        <v>0.11863218160177504</v>
      </c>
      <c r="H26"/>
      <c r="I26" s="535">
        <f t="shared" si="1"/>
        <v>571</v>
      </c>
      <c r="J26" s="536">
        <f t="shared" si="1"/>
        <v>1711</v>
      </c>
      <c r="K26" s="906">
        <f t="shared" si="2"/>
        <v>2.8907886733797392E-2</v>
      </c>
      <c r="L26" s="418"/>
    </row>
    <row r="27" spans="1:12" s="542" customFormat="1" ht="18" customHeight="1" thickBot="1">
      <c r="A27" s="936" t="s">
        <v>46</v>
      </c>
      <c r="B27" s="547">
        <f>SUM(B5:B26)</f>
        <v>23288</v>
      </c>
      <c r="C27" s="539">
        <f>SUM(C5:C26)</f>
        <v>504088</v>
      </c>
      <c r="D27" s="932">
        <f t="shared" si="0"/>
        <v>1</v>
      </c>
      <c r="E27" s="547">
        <f>SUM(E5:E26)</f>
        <v>24742</v>
      </c>
      <c r="F27" s="539">
        <f>SUM(F5:F26)</f>
        <v>513343</v>
      </c>
      <c r="G27" s="932">
        <f t="shared" si="3"/>
        <v>1</v>
      </c>
      <c r="H27"/>
      <c r="I27" s="540">
        <f t="shared" si="1"/>
        <v>1454</v>
      </c>
      <c r="J27" s="541">
        <f t="shared" si="1"/>
        <v>9255</v>
      </c>
      <c r="K27" s="931">
        <f t="shared" si="2"/>
        <v>1.8359889543095649E-2</v>
      </c>
      <c r="L27" s="418"/>
    </row>
  </sheetData>
  <mergeCells count="3">
    <mergeCell ref="B3:D3"/>
    <mergeCell ref="E3:G3"/>
    <mergeCell ref="I3:K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zoomScaleNormal="100" workbookViewId="0">
      <selection activeCell="F6" sqref="F6"/>
    </sheetView>
  </sheetViews>
  <sheetFormatPr baseColWidth="10" defaultColWidth="8.85546875" defaultRowHeight="12.75"/>
  <cols>
    <col min="1" max="1" width="69" style="350" customWidth="1"/>
    <col min="2" max="2" width="18.42578125" style="350" customWidth="1"/>
    <col min="3" max="3" width="22.140625" style="350" customWidth="1"/>
    <col min="4" max="16384" width="8.85546875" style="350"/>
  </cols>
  <sheetData>
    <row r="1" spans="1:11" s="72" customFormat="1" ht="45" customHeight="1">
      <c r="A1" s="75" t="s">
        <v>234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s="73" customFormat="1"/>
    <row r="3" spans="1:11" s="354" customFormat="1"/>
    <row r="4" spans="1:11" s="354" customFormat="1"/>
    <row r="5" spans="1:11" s="354" customFormat="1"/>
    <row r="6" spans="1:11" s="354" customFormat="1"/>
    <row r="7" spans="1:11" s="354" customFormat="1"/>
    <row r="8" spans="1:11" s="354" customFormat="1"/>
    <row r="9" spans="1:11" s="354" customFormat="1"/>
    <row r="10" spans="1:11" s="354" customFormat="1"/>
    <row r="11" spans="1:11" s="354" customFormat="1"/>
    <row r="12" spans="1:11" s="354" customFormat="1"/>
    <row r="13" spans="1:11" s="354" customFormat="1"/>
    <row r="14" spans="1:11" s="354" customFormat="1"/>
    <row r="15" spans="1:11" s="354" customFormat="1"/>
    <row r="16" spans="1:11" s="354" customFormat="1"/>
    <row r="17" spans="1:2" s="354" customFormat="1"/>
    <row r="18" spans="1:2" s="354" customFormat="1"/>
    <row r="19" spans="1:2" s="354" customFormat="1"/>
    <row r="20" spans="1:2" s="354" customFormat="1"/>
    <row r="21" spans="1:2" s="354" customFormat="1"/>
    <row r="22" spans="1:2" s="354" customFormat="1"/>
    <row r="23" spans="1:2" s="354" customFormat="1"/>
    <row r="24" spans="1:2" s="354" customFormat="1"/>
    <row r="25" spans="1:2" s="354" customFormat="1"/>
    <row r="26" spans="1:2" s="354" customFormat="1"/>
    <row r="27" spans="1:2" s="354" customFormat="1"/>
    <row r="28" spans="1:2" s="354" customFormat="1"/>
    <row r="29" spans="1:2" s="354" customFormat="1"/>
    <row r="30" spans="1:2" s="354" customFormat="1" ht="13.5" thickBot="1"/>
    <row r="31" spans="1:2" s="354" customFormat="1" ht="24.75" thickBot="1">
      <c r="A31" s="369"/>
      <c r="B31" s="827" t="s">
        <v>600</v>
      </c>
    </row>
    <row r="32" spans="1:2" s="354" customFormat="1" ht="18" customHeight="1">
      <c r="A32" s="938" t="s">
        <v>235</v>
      </c>
      <c r="B32" s="942">
        <v>0.35830000000000001</v>
      </c>
    </row>
    <row r="33" spans="1:2" s="354" customFormat="1" ht="25.5">
      <c r="A33" s="939" t="s">
        <v>236</v>
      </c>
      <c r="B33" s="943">
        <v>0.24390000000000001</v>
      </c>
    </row>
    <row r="34" spans="1:2" s="354" customFormat="1" ht="18" customHeight="1">
      <c r="A34" s="940" t="s">
        <v>237</v>
      </c>
      <c r="B34" s="943">
        <v>0.1065</v>
      </c>
    </row>
    <row r="35" spans="1:2" s="354" customFormat="1" ht="25.5">
      <c r="A35" s="940" t="s">
        <v>238</v>
      </c>
      <c r="B35" s="943">
        <v>7.5499999999999998E-2</v>
      </c>
    </row>
    <row r="36" spans="1:2" s="354" customFormat="1" ht="18" customHeight="1">
      <c r="A36" s="940" t="s">
        <v>239</v>
      </c>
      <c r="B36" s="943">
        <v>5.5199999999999999E-2</v>
      </c>
    </row>
    <row r="37" spans="1:2" s="354" customFormat="1" ht="18" customHeight="1">
      <c r="A37" s="940" t="s">
        <v>240</v>
      </c>
      <c r="B37" s="943">
        <v>2.6100000000000002E-2</v>
      </c>
    </row>
    <row r="38" spans="1:2" s="354" customFormat="1" ht="18" customHeight="1">
      <c r="A38" s="940" t="s">
        <v>241</v>
      </c>
      <c r="B38" s="943">
        <v>2.4299999999999999E-2</v>
      </c>
    </row>
    <row r="39" spans="1:2" s="354" customFormat="1" ht="18" customHeight="1">
      <c r="A39" s="940" t="s">
        <v>242</v>
      </c>
      <c r="B39" s="943">
        <v>1.04E-2</v>
      </c>
    </row>
    <row r="40" spans="1:2" s="354" customFormat="1" ht="18" customHeight="1" thickBot="1">
      <c r="A40" s="941" t="s">
        <v>243</v>
      </c>
      <c r="B40" s="944">
        <v>9.98E-2</v>
      </c>
    </row>
    <row r="43" spans="1:2">
      <c r="B43" s="358"/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workbookViewId="0">
      <selection activeCell="D30" sqref="D30"/>
    </sheetView>
  </sheetViews>
  <sheetFormatPr baseColWidth="10" defaultColWidth="8.85546875" defaultRowHeight="12.75"/>
  <cols>
    <col min="1" max="1" width="11.140625" style="46" customWidth="1"/>
    <col min="2" max="2" width="12" style="46" customWidth="1"/>
    <col min="3" max="3" width="13.7109375" style="46" customWidth="1"/>
    <col min="4" max="7" width="15.7109375" style="46" customWidth="1"/>
    <col min="8" max="16384" width="8.85546875" style="46"/>
  </cols>
  <sheetData>
    <row r="1" spans="1:12" s="72" customFormat="1" ht="45" customHeight="1">
      <c r="A1" s="75" t="s">
        <v>244</v>
      </c>
      <c r="B1" s="75"/>
      <c r="C1" s="75"/>
      <c r="D1" s="75"/>
      <c r="E1" s="75"/>
      <c r="F1" s="75"/>
      <c r="G1" s="75"/>
      <c r="H1" s="75"/>
      <c r="I1" s="74"/>
      <c r="J1" s="74"/>
      <c r="K1" s="74"/>
      <c r="L1" s="74"/>
    </row>
    <row r="2" spans="1:12" ht="15" customHeight="1">
      <c r="C2" s="78"/>
    </row>
    <row r="19" spans="1:7" ht="30" customHeight="1"/>
    <row r="20" spans="1:7" ht="18" customHeight="1"/>
    <row r="21" spans="1:7" ht="18" customHeight="1"/>
    <row r="22" spans="1:7" ht="18" customHeight="1"/>
    <row r="23" spans="1:7" ht="18" customHeight="1"/>
    <row r="24" spans="1:7" ht="18" customHeight="1"/>
    <row r="25" spans="1:7" ht="18" customHeight="1" thickBot="1"/>
    <row r="26" spans="1:7" ht="24.95" customHeight="1">
      <c r="A26" s="763" t="s">
        <v>245</v>
      </c>
      <c r="B26" s="764" t="s">
        <v>246</v>
      </c>
      <c r="D26"/>
      <c r="E26"/>
      <c r="F26"/>
      <c r="G26"/>
    </row>
    <row r="27" spans="1:7" ht="18" customHeight="1">
      <c r="A27" s="761">
        <v>2009</v>
      </c>
      <c r="B27" s="765">
        <v>86679</v>
      </c>
      <c r="D27"/>
      <c r="E27"/>
      <c r="F27"/>
      <c r="G27"/>
    </row>
    <row r="28" spans="1:7" ht="18" customHeight="1">
      <c r="A28" s="761">
        <v>2010</v>
      </c>
      <c r="B28" s="765">
        <v>76275</v>
      </c>
      <c r="D28"/>
      <c r="E28"/>
      <c r="F28"/>
      <c r="G28"/>
    </row>
    <row r="29" spans="1:7" ht="18" customHeight="1">
      <c r="A29" s="761">
        <v>2011</v>
      </c>
      <c r="B29" s="765">
        <v>75838</v>
      </c>
      <c r="D29"/>
      <c r="E29"/>
      <c r="F29"/>
      <c r="G29"/>
    </row>
    <row r="30" spans="1:7" ht="18" customHeight="1">
      <c r="A30" s="761">
        <v>2012</v>
      </c>
      <c r="B30" s="765">
        <v>70229</v>
      </c>
      <c r="D30"/>
      <c r="E30"/>
      <c r="F30"/>
      <c r="G30"/>
    </row>
    <row r="31" spans="1:7" ht="18" customHeight="1">
      <c r="A31" s="761">
        <v>2013</v>
      </c>
      <c r="B31" s="765">
        <v>76655</v>
      </c>
      <c r="D31"/>
      <c r="E31"/>
      <c r="F31"/>
      <c r="G31"/>
    </row>
    <row r="32" spans="1:7" ht="18" customHeight="1">
      <c r="A32" s="761">
        <v>2014</v>
      </c>
      <c r="B32" s="765">
        <v>75449</v>
      </c>
      <c r="D32"/>
      <c r="E32"/>
      <c r="F32"/>
      <c r="G32"/>
    </row>
    <row r="33" spans="1:7" ht="18" customHeight="1">
      <c r="A33" s="761">
        <v>2015</v>
      </c>
      <c r="B33" s="765">
        <v>71759</v>
      </c>
      <c r="D33"/>
      <c r="E33"/>
      <c r="F33"/>
      <c r="G33"/>
    </row>
    <row r="34" spans="1:7" ht="18" customHeight="1">
      <c r="A34" s="761">
        <v>2016</v>
      </c>
      <c r="B34" s="765">
        <v>70153</v>
      </c>
      <c r="D34"/>
      <c r="E34"/>
      <c r="F34"/>
      <c r="G34"/>
    </row>
    <row r="35" spans="1:7" ht="18" customHeight="1" thickBot="1">
      <c r="A35" s="762">
        <v>2017</v>
      </c>
      <c r="B35" s="766">
        <v>67654</v>
      </c>
      <c r="D35"/>
      <c r="E35"/>
      <c r="F35"/>
      <c r="G35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workbookViewId="0">
      <selection activeCell="C23" sqref="C23"/>
    </sheetView>
  </sheetViews>
  <sheetFormatPr baseColWidth="10" defaultColWidth="11.5703125" defaultRowHeight="15" customHeight="1"/>
  <cols>
    <col min="1" max="2" width="11.5703125" style="43"/>
    <col min="3" max="5" width="15.7109375" style="43" customWidth="1"/>
    <col min="6" max="16384" width="11.5703125" style="43"/>
  </cols>
  <sheetData>
    <row r="1" spans="1:12" s="72" customFormat="1" ht="45" customHeight="1">
      <c r="A1" s="75" t="s">
        <v>247</v>
      </c>
      <c r="B1" s="75"/>
      <c r="C1" s="75"/>
      <c r="D1" s="75"/>
      <c r="E1" s="75"/>
      <c r="F1" s="75"/>
      <c r="G1" s="75"/>
      <c r="H1" s="75"/>
      <c r="I1" s="74"/>
      <c r="J1" s="74"/>
      <c r="K1" s="74"/>
      <c r="L1" s="74"/>
    </row>
    <row r="2" spans="1:12" s="46" customFormat="1" ht="12.75">
      <c r="B2" s="78"/>
    </row>
    <row r="18" spans="1:5" ht="30" customHeight="1"/>
    <row r="19" spans="1:5" ht="19.899999999999999" customHeight="1"/>
    <row r="20" spans="1:5" ht="19.899999999999999" customHeight="1"/>
    <row r="21" spans="1:5" ht="19.899999999999999" customHeight="1"/>
    <row r="22" spans="1:5" ht="19.899999999999999" customHeight="1"/>
    <row r="23" spans="1:5" ht="19.899999999999999" customHeight="1"/>
    <row r="24" spans="1:5" ht="15" customHeight="1" thickBot="1"/>
    <row r="25" spans="1:5" ht="28.5" customHeight="1">
      <c r="A25" s="763" t="s">
        <v>245</v>
      </c>
      <c r="B25" s="764" t="s">
        <v>246</v>
      </c>
      <c r="D25"/>
      <c r="E25"/>
    </row>
    <row r="26" spans="1:5" ht="18" customHeight="1">
      <c r="A26" s="761">
        <v>2009</v>
      </c>
      <c r="B26" s="765">
        <v>14908</v>
      </c>
      <c r="D26"/>
      <c r="E26"/>
    </row>
    <row r="27" spans="1:5" ht="18" customHeight="1">
      <c r="A27" s="761">
        <v>2010</v>
      </c>
      <c r="B27" s="765">
        <v>15668</v>
      </c>
      <c r="D27"/>
      <c r="E27"/>
    </row>
    <row r="28" spans="1:5" ht="18" customHeight="1">
      <c r="A28" s="761">
        <v>2011</v>
      </c>
      <c r="B28" s="765">
        <v>13556</v>
      </c>
      <c r="D28"/>
      <c r="E28"/>
    </row>
    <row r="29" spans="1:5" ht="18" customHeight="1">
      <c r="A29" s="761">
        <v>2012</v>
      </c>
      <c r="B29" s="765">
        <v>14643</v>
      </c>
      <c r="D29"/>
      <c r="E29"/>
    </row>
    <row r="30" spans="1:5" ht="18" customHeight="1">
      <c r="A30" s="761">
        <v>2013</v>
      </c>
      <c r="B30" s="765">
        <v>15229</v>
      </c>
      <c r="D30"/>
      <c r="E30"/>
    </row>
    <row r="31" spans="1:5" ht="18" customHeight="1">
      <c r="A31" s="761">
        <v>2014</v>
      </c>
      <c r="B31" s="765">
        <v>16659</v>
      </c>
      <c r="D31"/>
      <c r="E31"/>
    </row>
    <row r="32" spans="1:5" ht="18" customHeight="1">
      <c r="A32" s="761">
        <v>2015</v>
      </c>
      <c r="B32" s="765">
        <v>16114</v>
      </c>
      <c r="D32"/>
      <c r="E32"/>
    </row>
    <row r="33" spans="1:5" ht="18" customHeight="1">
      <c r="A33" s="761">
        <v>2016</v>
      </c>
      <c r="B33" s="765">
        <v>15926</v>
      </c>
      <c r="D33"/>
      <c r="E33"/>
    </row>
    <row r="34" spans="1:5" ht="18" customHeight="1" thickBot="1">
      <c r="A34" s="762">
        <v>2017</v>
      </c>
      <c r="B34" s="766">
        <v>17460</v>
      </c>
      <c r="D34"/>
      <c r="E34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workbookViewId="0">
      <selection activeCell="A18" sqref="A18"/>
    </sheetView>
  </sheetViews>
  <sheetFormatPr baseColWidth="10" defaultColWidth="11.5703125" defaultRowHeight="12.75"/>
  <cols>
    <col min="1" max="1" width="54.28515625" style="43" customWidth="1"/>
    <col min="2" max="2" width="14" style="43" customWidth="1"/>
    <col min="3" max="3" width="14.5703125" style="43" customWidth="1"/>
    <col min="4" max="4" width="2.28515625" style="43" customWidth="1"/>
    <col min="5" max="5" width="16.42578125" style="43" customWidth="1"/>
    <col min="6" max="6" width="13" style="43" customWidth="1"/>
    <col min="7" max="7" width="2.28515625" style="43" customWidth="1"/>
    <col min="8" max="8" width="12.28515625" style="43" customWidth="1"/>
    <col min="9" max="9" width="13.7109375" style="43" customWidth="1"/>
    <col min="10" max="16384" width="11.5703125" style="43"/>
  </cols>
  <sheetData>
    <row r="1" spans="1:14" s="72" customFormat="1" ht="45" customHeight="1">
      <c r="A1" s="75" t="s">
        <v>248</v>
      </c>
      <c r="B1" s="75"/>
      <c r="C1" s="75"/>
      <c r="D1" s="75"/>
      <c r="E1" s="75"/>
      <c r="F1" s="75"/>
      <c r="G1" s="75"/>
      <c r="H1" s="75"/>
      <c r="I1" s="75"/>
      <c r="J1" s="75"/>
      <c r="K1" s="74"/>
      <c r="L1" s="74"/>
      <c r="M1" s="74"/>
      <c r="N1" s="74"/>
    </row>
    <row r="2" spans="1:14" ht="15" customHeight="1" thickBot="1"/>
    <row r="3" spans="1:14" s="50" customFormat="1" ht="66.75" customHeight="1" thickBot="1">
      <c r="A3" s="552" t="s">
        <v>249</v>
      </c>
      <c r="B3" s="662" t="s">
        <v>250</v>
      </c>
      <c r="C3" s="552" t="s">
        <v>251</v>
      </c>
      <c r="D3"/>
      <c r="E3" s="662" t="s">
        <v>252</v>
      </c>
      <c r="F3" s="552" t="s">
        <v>253</v>
      </c>
      <c r="G3"/>
      <c r="H3" s="662" t="s">
        <v>254</v>
      </c>
      <c r="I3" s="552" t="s">
        <v>253</v>
      </c>
    </row>
    <row r="4" spans="1:14" ht="19.899999999999999" customHeight="1">
      <c r="A4" s="188" t="s">
        <v>255</v>
      </c>
      <c r="B4" s="185">
        <v>7002</v>
      </c>
      <c r="C4" s="949">
        <f>B4/$B$16</f>
        <v>0.36059326398187247</v>
      </c>
      <c r="D4"/>
      <c r="E4" s="945">
        <v>159</v>
      </c>
      <c r="F4" s="949">
        <f>E4/$E$16</f>
        <v>0.21228304405874499</v>
      </c>
      <c r="G4"/>
      <c r="H4" s="185">
        <f>B4+E4</f>
        <v>7161</v>
      </c>
      <c r="I4" s="949">
        <f>H4/$H$16</f>
        <v>0.3550850399166956</v>
      </c>
    </row>
    <row r="5" spans="1:14" ht="19.899999999999999" customHeight="1">
      <c r="A5" s="189" t="s">
        <v>171</v>
      </c>
      <c r="B5" s="186">
        <v>5180</v>
      </c>
      <c r="C5" s="950">
        <f t="shared" ref="C5:C15" si="0">B5/$B$16</f>
        <v>0.26676279740447006</v>
      </c>
      <c r="D5"/>
      <c r="E5" s="946">
        <v>172</v>
      </c>
      <c r="F5" s="950">
        <f t="shared" ref="F5:F16" si="1">E5/$E$16</f>
        <v>0.22963951935914553</v>
      </c>
      <c r="G5"/>
      <c r="H5" s="186">
        <f t="shared" ref="H5:H15" si="2">B5+E5</f>
        <v>5352</v>
      </c>
      <c r="I5" s="950">
        <f t="shared" ref="I5:I16" si="3">H5/$H$16</f>
        <v>0.2653840432389547</v>
      </c>
    </row>
    <row r="6" spans="1:14" ht="19.899999999999999" customHeight="1">
      <c r="A6" s="189" t="s">
        <v>256</v>
      </c>
      <c r="B6" s="186">
        <v>370</v>
      </c>
      <c r="C6" s="950">
        <f t="shared" si="0"/>
        <v>1.9054485528890719E-2</v>
      </c>
      <c r="D6"/>
      <c r="E6" s="946">
        <v>187</v>
      </c>
      <c r="F6" s="950">
        <f t="shared" si="1"/>
        <v>0.24966622162883845</v>
      </c>
      <c r="G6"/>
      <c r="H6" s="186">
        <f t="shared" si="2"/>
        <v>557</v>
      </c>
      <c r="I6" s="950">
        <f t="shared" si="3"/>
        <v>2.7619378192095999E-2</v>
      </c>
    </row>
    <row r="7" spans="1:14" ht="19.899999999999999" customHeight="1">
      <c r="A7" s="797" t="s">
        <v>257</v>
      </c>
      <c r="B7" s="186">
        <v>295</v>
      </c>
      <c r="C7" s="950">
        <f t="shared" si="0"/>
        <v>1.5192089813575033E-2</v>
      </c>
      <c r="D7"/>
      <c r="E7" s="946">
        <v>17</v>
      </c>
      <c r="F7" s="950">
        <f t="shared" si="1"/>
        <v>2.2696929238985315E-2</v>
      </c>
      <c r="G7"/>
      <c r="H7" s="186">
        <f t="shared" si="2"/>
        <v>312</v>
      </c>
      <c r="I7" s="950">
        <f t="shared" si="3"/>
        <v>1.5470818664154312E-2</v>
      </c>
    </row>
    <row r="8" spans="1:14" ht="19.899999999999999" customHeight="1">
      <c r="A8" s="797" t="s">
        <v>258</v>
      </c>
      <c r="B8" s="186">
        <v>1227</v>
      </c>
      <c r="C8" s="950">
        <f t="shared" si="0"/>
        <v>6.3188793902564627E-2</v>
      </c>
      <c r="D8"/>
      <c r="E8" s="946">
        <v>59</v>
      </c>
      <c r="F8" s="950">
        <f t="shared" si="1"/>
        <v>7.8771695594125501E-2</v>
      </c>
      <c r="G8"/>
      <c r="H8" s="186">
        <f t="shared" si="2"/>
        <v>1286</v>
      </c>
      <c r="I8" s="950">
        <f t="shared" si="3"/>
        <v>6.3767541032379624E-2</v>
      </c>
    </row>
    <row r="9" spans="1:14" ht="19.899999999999999" customHeight="1">
      <c r="A9" s="797" t="s">
        <v>259</v>
      </c>
      <c r="B9" s="186">
        <v>1441</v>
      </c>
      <c r="C9" s="950">
        <f t="shared" si="0"/>
        <v>7.4209496343598719E-2</v>
      </c>
      <c r="D9"/>
      <c r="E9" s="946">
        <v>32</v>
      </c>
      <c r="F9" s="950">
        <f t="shared" si="1"/>
        <v>4.2723631508678236E-2</v>
      </c>
      <c r="G9"/>
      <c r="H9" s="186">
        <f t="shared" si="2"/>
        <v>1473</v>
      </c>
      <c r="I9" s="950">
        <f t="shared" si="3"/>
        <v>7.304011503942083E-2</v>
      </c>
    </row>
    <row r="10" spans="1:14" ht="19.899999999999999" customHeight="1">
      <c r="A10" s="797" t="s">
        <v>260</v>
      </c>
      <c r="B10" s="186">
        <v>190</v>
      </c>
      <c r="C10" s="950">
        <f t="shared" si="0"/>
        <v>9.7847358121330719E-3</v>
      </c>
      <c r="D10"/>
      <c r="E10" s="946">
        <v>9</v>
      </c>
      <c r="F10" s="950">
        <f t="shared" si="1"/>
        <v>1.2016021361815754E-2</v>
      </c>
      <c r="G10"/>
      <c r="H10" s="186">
        <f t="shared" si="2"/>
        <v>199</v>
      </c>
      <c r="I10" s="950">
        <f t="shared" si="3"/>
        <v>9.8676054941240644E-3</v>
      </c>
    </row>
    <row r="11" spans="1:14" ht="19.899999999999999" customHeight="1">
      <c r="A11" s="797" t="s">
        <v>68</v>
      </c>
      <c r="B11" s="186">
        <v>502</v>
      </c>
      <c r="C11" s="950">
        <f t="shared" si="0"/>
        <v>2.5852301987846327E-2</v>
      </c>
      <c r="D11"/>
      <c r="E11" s="946">
        <v>44</v>
      </c>
      <c r="F11" s="950">
        <f t="shared" si="1"/>
        <v>5.8744993324432573E-2</v>
      </c>
      <c r="G11"/>
      <c r="H11" s="186">
        <f t="shared" si="2"/>
        <v>546</v>
      </c>
      <c r="I11" s="950">
        <f t="shared" si="3"/>
        <v>2.7073932662270046E-2</v>
      </c>
    </row>
    <row r="12" spans="1:14" ht="19.899999999999999" customHeight="1">
      <c r="A12" s="797" t="s">
        <v>261</v>
      </c>
      <c r="B12" s="186">
        <v>420</v>
      </c>
      <c r="C12" s="950">
        <f t="shared" si="0"/>
        <v>2.1629416005767843E-2</v>
      </c>
      <c r="D12"/>
      <c r="E12" s="946"/>
      <c r="F12" s="950">
        <f t="shared" si="1"/>
        <v>0</v>
      </c>
      <c r="G12"/>
      <c r="H12" s="186">
        <f t="shared" si="2"/>
        <v>420</v>
      </c>
      <c r="I12" s="950">
        <f t="shared" si="3"/>
        <v>2.0826102047900034E-2</v>
      </c>
    </row>
    <row r="13" spans="1:14" ht="19.899999999999999" customHeight="1">
      <c r="A13" s="797" t="s">
        <v>262</v>
      </c>
      <c r="B13" s="186">
        <v>318</v>
      </c>
      <c r="C13" s="950">
        <f t="shared" si="0"/>
        <v>1.637655783293851E-2</v>
      </c>
      <c r="D13"/>
      <c r="E13" s="946"/>
      <c r="F13" s="950">
        <f t="shared" si="1"/>
        <v>0</v>
      </c>
      <c r="G13"/>
      <c r="H13" s="186">
        <f t="shared" si="2"/>
        <v>318</v>
      </c>
      <c r="I13" s="950">
        <f t="shared" si="3"/>
        <v>1.576833440769574E-2</v>
      </c>
    </row>
    <row r="14" spans="1:14" ht="19.899999999999999" customHeight="1">
      <c r="A14" s="797" t="s">
        <v>263</v>
      </c>
      <c r="B14" s="186">
        <v>302</v>
      </c>
      <c r="C14" s="950">
        <f t="shared" si="0"/>
        <v>1.555258008033783E-2</v>
      </c>
      <c r="D14"/>
      <c r="E14" s="946"/>
      <c r="F14" s="950">
        <f t="shared" si="1"/>
        <v>0</v>
      </c>
      <c r="G14"/>
      <c r="H14" s="186">
        <f t="shared" si="2"/>
        <v>302</v>
      </c>
      <c r="I14" s="950">
        <f t="shared" si="3"/>
        <v>1.4974959091585263E-2</v>
      </c>
    </row>
    <row r="15" spans="1:14" ht="19.899999999999999" customHeight="1" thickBot="1">
      <c r="A15" s="190" t="s">
        <v>92</v>
      </c>
      <c r="B15" s="187">
        <v>2171</v>
      </c>
      <c r="C15" s="951">
        <f t="shared" si="0"/>
        <v>0.11180348130600473</v>
      </c>
      <c r="D15"/>
      <c r="E15" s="947">
        <v>70</v>
      </c>
      <c r="F15" s="951">
        <f t="shared" si="1"/>
        <v>9.3457943925233641E-2</v>
      </c>
      <c r="G15"/>
      <c r="H15" s="187">
        <f t="shared" si="2"/>
        <v>2241</v>
      </c>
      <c r="I15" s="951">
        <f t="shared" si="3"/>
        <v>0.11112213021272375</v>
      </c>
    </row>
    <row r="16" spans="1:14" ht="19.899999999999999" customHeight="1" thickBot="1">
      <c r="A16" s="554" t="s">
        <v>264</v>
      </c>
      <c r="B16" s="554">
        <f>SUM(B4:B15)</f>
        <v>19418</v>
      </c>
      <c r="C16" s="952">
        <f>B16/$B$16</f>
        <v>1</v>
      </c>
      <c r="D16"/>
      <c r="E16" s="948">
        <f>SUM(E4:E15)</f>
        <v>749</v>
      </c>
      <c r="F16" s="952">
        <f t="shared" si="1"/>
        <v>1</v>
      </c>
      <c r="G16"/>
      <c r="H16" s="554">
        <f>SUM(H4:H15)</f>
        <v>20167</v>
      </c>
      <c r="I16" s="952">
        <f t="shared" si="3"/>
        <v>1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Normal="100" workbookViewId="0">
      <selection activeCell="C30" sqref="C30"/>
    </sheetView>
  </sheetViews>
  <sheetFormatPr baseColWidth="10" defaultColWidth="11.5703125" defaultRowHeight="12.75"/>
  <cols>
    <col min="1" max="1" width="11.5703125" style="43"/>
    <col min="2" max="2" width="12.7109375" style="84" customWidth="1"/>
    <col min="3" max="5" width="15.7109375" style="43" customWidth="1"/>
    <col min="6" max="16384" width="11.5703125" style="43"/>
  </cols>
  <sheetData>
    <row r="1" spans="1:11" s="72" customFormat="1" ht="45" customHeight="1">
      <c r="A1" s="75" t="s">
        <v>265</v>
      </c>
      <c r="B1" s="75"/>
      <c r="C1" s="75"/>
      <c r="D1" s="75"/>
      <c r="E1" s="75"/>
      <c r="F1" s="75"/>
      <c r="G1" s="75"/>
      <c r="H1" s="74"/>
      <c r="I1" s="74"/>
      <c r="J1" s="74"/>
      <c r="K1" s="74"/>
    </row>
    <row r="2" spans="1:11" s="46" customFormat="1" ht="15" customHeight="1">
      <c r="B2" s="78"/>
    </row>
    <row r="3" spans="1:11">
      <c r="B3" s="43"/>
    </row>
    <row r="21" spans="1:5" s="46" customFormat="1" ht="34.9" customHeight="1"/>
    <row r="22" spans="1:5" ht="18" customHeight="1"/>
    <row r="23" spans="1:5" ht="18" customHeight="1"/>
    <row r="24" spans="1:5" ht="18" customHeight="1"/>
    <row r="25" spans="1:5" ht="18" customHeight="1" thickBot="1"/>
    <row r="26" spans="1:5" ht="35.1" customHeight="1">
      <c r="A26" s="763" t="s">
        <v>245</v>
      </c>
      <c r="B26" s="764" t="s">
        <v>266</v>
      </c>
      <c r="D26"/>
      <c r="E26"/>
    </row>
    <row r="27" spans="1:5" ht="18" customHeight="1">
      <c r="A27" s="761">
        <v>2009</v>
      </c>
      <c r="B27" s="765">
        <v>211853</v>
      </c>
      <c r="D27"/>
      <c r="E27"/>
    </row>
    <row r="28" spans="1:5" ht="18" customHeight="1">
      <c r="A28" s="761">
        <v>2010</v>
      </c>
      <c r="B28" s="765">
        <v>207792</v>
      </c>
      <c r="D28"/>
      <c r="E28"/>
    </row>
    <row r="29" spans="1:5" ht="18" customHeight="1">
      <c r="A29" s="761">
        <v>2011</v>
      </c>
      <c r="B29" s="765">
        <v>196404</v>
      </c>
      <c r="D29"/>
      <c r="E29"/>
    </row>
    <row r="30" spans="1:5" ht="18" customHeight="1">
      <c r="A30" s="761">
        <v>2012</v>
      </c>
      <c r="B30" s="765">
        <v>219248</v>
      </c>
      <c r="D30"/>
      <c r="E30"/>
    </row>
    <row r="31" spans="1:5" ht="18" customHeight="1">
      <c r="A31" s="761">
        <v>2013</v>
      </c>
      <c r="B31" s="765">
        <v>236699</v>
      </c>
      <c r="D31"/>
      <c r="E31"/>
    </row>
    <row r="32" spans="1:5" ht="18" customHeight="1">
      <c r="A32" s="761">
        <v>2014</v>
      </c>
      <c r="B32" s="765">
        <v>211105</v>
      </c>
      <c r="D32"/>
      <c r="E32"/>
    </row>
    <row r="33" spans="1:5" ht="18" customHeight="1">
      <c r="A33" s="761">
        <v>2015</v>
      </c>
      <c r="B33" s="765">
        <v>186996</v>
      </c>
      <c r="D33"/>
      <c r="E33"/>
    </row>
    <row r="34" spans="1:5" ht="18" customHeight="1">
      <c r="A34" s="761">
        <v>2016</v>
      </c>
      <c r="B34" s="765">
        <v>154893</v>
      </c>
      <c r="D34"/>
      <c r="E34"/>
    </row>
    <row r="35" spans="1:5" ht="18" customHeight="1" thickBot="1">
      <c r="A35" s="762">
        <v>2017</v>
      </c>
      <c r="B35" s="766">
        <v>156929</v>
      </c>
      <c r="D35"/>
      <c r="E35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Normal="100" workbookViewId="0">
      <selection activeCell="F30" sqref="F30"/>
    </sheetView>
  </sheetViews>
  <sheetFormatPr baseColWidth="10" defaultColWidth="11.5703125" defaultRowHeight="12.75"/>
  <cols>
    <col min="1" max="1" width="10.5703125" style="43" customWidth="1"/>
    <col min="2" max="7" width="12.7109375" style="43" customWidth="1"/>
    <col min="8" max="16384" width="11.5703125" style="43"/>
  </cols>
  <sheetData>
    <row r="1" spans="1:11" s="72" customFormat="1" ht="45" customHeight="1">
      <c r="A1" s="75" t="s">
        <v>267</v>
      </c>
      <c r="B1" s="75"/>
      <c r="C1" s="75"/>
      <c r="D1" s="75"/>
      <c r="E1" s="75"/>
      <c r="F1" s="75"/>
      <c r="G1" s="75"/>
      <c r="H1" s="74"/>
      <c r="I1" s="74"/>
      <c r="J1" s="74"/>
      <c r="K1" s="74"/>
    </row>
    <row r="2" spans="1:11" ht="15" customHeight="1">
      <c r="B2" s="76"/>
    </row>
    <row r="3" spans="1:11">
      <c r="B3" s="78"/>
    </row>
    <row r="29" spans="1:7" s="46" customFormat="1" ht="15" customHeight="1" thickBot="1">
      <c r="A29" s="370"/>
      <c r="B29" s="370"/>
      <c r="C29"/>
      <c r="D29"/>
      <c r="E29"/>
      <c r="F29"/>
      <c r="G29"/>
    </row>
    <row r="30" spans="1:7" ht="45" customHeight="1">
      <c r="A30" s="763" t="s">
        <v>245</v>
      </c>
      <c r="B30" s="764" t="s">
        <v>268</v>
      </c>
      <c r="C30"/>
      <c r="D30"/>
      <c r="E30"/>
      <c r="F30"/>
      <c r="G30"/>
    </row>
    <row r="31" spans="1:7" ht="18" customHeight="1">
      <c r="A31" s="761">
        <v>2009</v>
      </c>
      <c r="B31" s="765">
        <v>835</v>
      </c>
      <c r="C31"/>
      <c r="D31"/>
      <c r="E31"/>
      <c r="F31"/>
      <c r="G31"/>
    </row>
    <row r="32" spans="1:7" ht="18" customHeight="1">
      <c r="A32" s="761">
        <v>2010</v>
      </c>
      <c r="B32" s="765">
        <v>831</v>
      </c>
      <c r="C32"/>
      <c r="D32"/>
      <c r="E32"/>
      <c r="F32"/>
      <c r="G32"/>
    </row>
    <row r="33" spans="1:7" ht="18" customHeight="1">
      <c r="A33" s="761">
        <v>2011</v>
      </c>
      <c r="B33" s="765">
        <v>790</v>
      </c>
      <c r="C33"/>
      <c r="D33"/>
      <c r="E33"/>
      <c r="F33"/>
      <c r="G33"/>
    </row>
    <row r="34" spans="1:7" ht="18" customHeight="1">
      <c r="A34" s="761">
        <v>2012</v>
      </c>
      <c r="B34" s="765">
        <v>874</v>
      </c>
      <c r="C34"/>
      <c r="D34"/>
      <c r="E34"/>
      <c r="F34"/>
      <c r="G34"/>
    </row>
    <row r="35" spans="1:7" ht="18" customHeight="1">
      <c r="A35" s="761">
        <v>2013</v>
      </c>
      <c r="B35" s="765">
        <v>936</v>
      </c>
      <c r="C35"/>
      <c r="D35"/>
      <c r="E35"/>
      <c r="F35"/>
      <c r="G35"/>
    </row>
    <row r="36" spans="1:7" ht="18" customHeight="1">
      <c r="A36" s="761">
        <v>2014</v>
      </c>
      <c r="B36" s="765">
        <v>845</v>
      </c>
      <c r="C36"/>
      <c r="D36"/>
      <c r="E36"/>
      <c r="F36"/>
      <c r="G36"/>
    </row>
    <row r="37" spans="1:7" ht="18" customHeight="1">
      <c r="A37" s="761">
        <v>2015</v>
      </c>
      <c r="B37" s="765">
        <v>729</v>
      </c>
      <c r="C37"/>
      <c r="D37"/>
      <c r="E37"/>
      <c r="F37"/>
      <c r="G37"/>
    </row>
    <row r="38" spans="1:7" ht="18" customHeight="1">
      <c r="A38" s="761">
        <v>2016</v>
      </c>
      <c r="B38" s="765">
        <v>728</v>
      </c>
      <c r="C38"/>
      <c r="D38"/>
      <c r="E38"/>
      <c r="F38"/>
      <c r="G38"/>
    </row>
    <row r="39" spans="1:7" ht="18" customHeight="1" thickBot="1">
      <c r="A39" s="762">
        <v>2017</v>
      </c>
      <c r="B39" s="766">
        <v>721</v>
      </c>
      <c r="C39"/>
      <c r="D39"/>
      <c r="E39"/>
      <c r="F39"/>
      <c r="G39"/>
    </row>
    <row r="41" spans="1:7" ht="15">
      <c r="A41" s="771"/>
      <c r="B41" s="771"/>
      <c r="C41" s="771"/>
      <c r="D41" s="771"/>
      <c r="E41" s="771"/>
      <c r="F41" s="771"/>
      <c r="G41" s="771"/>
    </row>
    <row r="42" spans="1:7">
      <c r="A42" s="85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4" sqref="D4"/>
    </sheetView>
  </sheetViews>
  <sheetFormatPr baseColWidth="10" defaultColWidth="11.5703125" defaultRowHeight="12.75"/>
  <cols>
    <col min="1" max="1" width="47.5703125" style="43" customWidth="1"/>
    <col min="2" max="2" width="12.7109375" style="43" customWidth="1"/>
    <col min="3" max="3" width="14.28515625" style="43" customWidth="1"/>
    <col min="4" max="5" width="12.7109375" style="43" customWidth="1"/>
    <col min="6" max="16384" width="11.5703125" style="43"/>
  </cols>
  <sheetData>
    <row r="1" spans="1:11" s="72" customFormat="1" ht="45" customHeight="1">
      <c r="A1" s="75" t="s">
        <v>623</v>
      </c>
      <c r="B1" s="75"/>
      <c r="C1" s="75"/>
      <c r="D1" s="75"/>
      <c r="E1" s="75"/>
      <c r="F1" s="75"/>
      <c r="G1" s="75"/>
      <c r="H1" s="74"/>
      <c r="I1" s="74"/>
      <c r="J1" s="74"/>
      <c r="K1" s="74"/>
    </row>
    <row r="2" spans="1:11" ht="15" customHeight="1" thickBot="1"/>
    <row r="3" spans="1:11" ht="34.9" customHeight="1" thickBot="1">
      <c r="A3" s="555" t="s">
        <v>269</v>
      </c>
      <c r="B3" s="555" t="s">
        <v>270</v>
      </c>
      <c r="C3" s="555" t="s">
        <v>271</v>
      </c>
      <c r="D3" s="555" t="s">
        <v>272</v>
      </c>
      <c r="E3" s="555" t="s">
        <v>273</v>
      </c>
    </row>
    <row r="4" spans="1:11" ht="18" customHeight="1">
      <c r="A4" s="798" t="s">
        <v>274</v>
      </c>
      <c r="B4" s="79">
        <v>14907</v>
      </c>
      <c r="C4" s="86">
        <v>61</v>
      </c>
      <c r="D4" s="83">
        <v>78.67</v>
      </c>
      <c r="E4" s="83">
        <v>21.33</v>
      </c>
    </row>
    <row r="5" spans="1:11" ht="18" customHeight="1">
      <c r="A5" s="797" t="s">
        <v>171</v>
      </c>
      <c r="B5" s="81">
        <v>12750</v>
      </c>
      <c r="C5" s="87">
        <v>52</v>
      </c>
      <c r="D5" s="80">
        <v>79.22</v>
      </c>
      <c r="E5" s="82">
        <v>20.78</v>
      </c>
    </row>
    <row r="6" spans="1:11" ht="18" customHeight="1">
      <c r="A6" s="797" t="s">
        <v>275</v>
      </c>
      <c r="B6" s="81">
        <v>1611</v>
      </c>
      <c r="C6" s="87">
        <v>7</v>
      </c>
      <c r="D6" s="374" t="s">
        <v>9</v>
      </c>
      <c r="E6" s="374" t="s">
        <v>9</v>
      </c>
    </row>
    <row r="7" spans="1:11" ht="18" customHeight="1">
      <c r="A7" s="797" t="s">
        <v>276</v>
      </c>
      <c r="B7" s="81">
        <v>1551</v>
      </c>
      <c r="C7" s="87">
        <v>6</v>
      </c>
      <c r="D7" s="374" t="s">
        <v>9</v>
      </c>
      <c r="E7" s="374" t="s">
        <v>9</v>
      </c>
    </row>
    <row r="8" spans="1:11" ht="18" customHeight="1">
      <c r="A8" s="797" t="s">
        <v>277</v>
      </c>
      <c r="B8" s="81">
        <v>494</v>
      </c>
      <c r="C8" s="87">
        <v>45</v>
      </c>
      <c r="D8" s="82">
        <v>73.28</v>
      </c>
      <c r="E8" s="82">
        <v>26.72</v>
      </c>
    </row>
    <row r="9" spans="1:11" ht="18" customHeight="1">
      <c r="A9" s="797" t="s">
        <v>278</v>
      </c>
      <c r="B9" s="81">
        <v>1849</v>
      </c>
      <c r="C9" s="87">
        <v>8</v>
      </c>
      <c r="D9" s="374" t="s">
        <v>9</v>
      </c>
      <c r="E9" s="374" t="s">
        <v>9</v>
      </c>
    </row>
    <row r="10" spans="1:11" ht="18" customHeight="1">
      <c r="A10" s="797" t="s">
        <v>279</v>
      </c>
      <c r="B10" s="81">
        <v>1805</v>
      </c>
      <c r="C10" s="87">
        <v>7</v>
      </c>
      <c r="D10" s="374" t="s">
        <v>9</v>
      </c>
      <c r="E10" s="374" t="s">
        <v>9</v>
      </c>
    </row>
    <row r="11" spans="1:11" ht="18" customHeight="1">
      <c r="A11" s="797" t="s">
        <v>280</v>
      </c>
      <c r="B11" s="81">
        <v>7492</v>
      </c>
      <c r="C11" s="87">
        <v>118</v>
      </c>
      <c r="D11" s="82">
        <v>86.07</v>
      </c>
      <c r="E11" s="82">
        <v>13.93</v>
      </c>
    </row>
    <row r="12" spans="1:11" ht="18" customHeight="1">
      <c r="A12" s="797" t="s">
        <v>601</v>
      </c>
      <c r="B12" s="81">
        <v>3532</v>
      </c>
      <c r="C12" s="87">
        <v>14</v>
      </c>
      <c r="D12" s="374" t="s">
        <v>9</v>
      </c>
      <c r="E12" s="374" t="s">
        <v>9</v>
      </c>
    </row>
    <row r="13" spans="1:11" ht="18" customHeight="1">
      <c r="A13" s="797" t="s">
        <v>281</v>
      </c>
      <c r="B13" s="81">
        <v>1200</v>
      </c>
      <c r="C13" s="87">
        <v>7</v>
      </c>
      <c r="D13" s="374" t="s">
        <v>9</v>
      </c>
      <c r="E13" s="374" t="s">
        <v>9</v>
      </c>
    </row>
    <row r="14" spans="1:11" ht="18" customHeight="1" thickBot="1">
      <c r="A14" s="799" t="s">
        <v>92</v>
      </c>
      <c r="B14" s="88">
        <v>558</v>
      </c>
      <c r="C14" s="89">
        <v>2</v>
      </c>
      <c r="D14" s="375" t="s">
        <v>9</v>
      </c>
      <c r="E14" s="375" t="s">
        <v>9</v>
      </c>
    </row>
    <row r="15" spans="1:11" ht="18" customHeight="1" thickBot="1">
      <c r="A15" s="556" t="s">
        <v>264</v>
      </c>
      <c r="B15" s="556">
        <v>47749</v>
      </c>
      <c r="C15" s="90"/>
      <c r="D15" s="91"/>
      <c r="E15" s="91"/>
    </row>
    <row r="17" spans="1:5" ht="18.75" customHeight="1">
      <c r="A17" s="372" t="s">
        <v>283</v>
      </c>
      <c r="B17" s="172"/>
      <c r="C17" s="172"/>
      <c r="D17" s="172"/>
      <c r="E17" s="172"/>
    </row>
    <row r="18" spans="1:5" ht="18.75" customHeight="1">
      <c r="A18" s="373" t="s">
        <v>282</v>
      </c>
    </row>
    <row r="19" spans="1:5">
      <c r="A19" s="171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Normal="100" workbookViewId="0"/>
  </sheetViews>
  <sheetFormatPr baseColWidth="10" defaultColWidth="11.5703125" defaultRowHeight="12.75"/>
  <cols>
    <col min="1" max="1" width="11.5703125" style="43"/>
    <col min="2" max="2" width="14.140625" style="43" customWidth="1"/>
    <col min="3" max="16384" width="11.5703125" style="43"/>
  </cols>
  <sheetData>
    <row r="1" spans="1:11" s="72" customFormat="1" ht="45" customHeight="1">
      <c r="A1" s="75" t="s">
        <v>284</v>
      </c>
      <c r="B1" s="75"/>
      <c r="C1" s="75"/>
      <c r="D1" s="75"/>
      <c r="E1" s="75"/>
      <c r="F1" s="75"/>
      <c r="G1" s="75"/>
      <c r="H1" s="75"/>
      <c r="I1" s="74"/>
      <c r="J1" s="74"/>
      <c r="K1" s="74"/>
    </row>
    <row r="2" spans="1:11" ht="15" customHeight="1">
      <c r="B2" s="78"/>
    </row>
    <row r="4" spans="1:11" ht="19.149999999999999" customHeight="1"/>
    <row r="29" spans="1:3" ht="13.5" thickBot="1"/>
    <row r="30" spans="1:3" ht="36">
      <c r="A30" s="763" t="s">
        <v>285</v>
      </c>
      <c r="B30" s="772" t="s">
        <v>286</v>
      </c>
      <c r="C30" s="764" t="s">
        <v>287</v>
      </c>
    </row>
    <row r="31" spans="1:3" ht="15.95" customHeight="1">
      <c r="A31" s="376" t="s">
        <v>288</v>
      </c>
      <c r="B31" s="376">
        <v>15626</v>
      </c>
      <c r="C31" s="773">
        <v>13819</v>
      </c>
    </row>
    <row r="32" spans="1:3" ht="15.95" customHeight="1">
      <c r="A32" s="376" t="s">
        <v>289</v>
      </c>
      <c r="B32" s="376">
        <v>15152</v>
      </c>
      <c r="C32" s="773">
        <v>10887</v>
      </c>
    </row>
    <row r="33" spans="1:3" ht="15.95" customHeight="1">
      <c r="A33" s="376" t="s">
        <v>290</v>
      </c>
      <c r="B33" s="376">
        <v>15104</v>
      </c>
      <c r="C33" s="773">
        <v>11729</v>
      </c>
    </row>
    <row r="34" spans="1:3" ht="15.95" customHeight="1">
      <c r="A34" s="376" t="s">
        <v>291</v>
      </c>
      <c r="B34" s="376">
        <v>16089</v>
      </c>
      <c r="C34" s="773">
        <v>17559</v>
      </c>
    </row>
    <row r="35" spans="1:3" ht="15.95" customHeight="1">
      <c r="A35" s="376" t="s">
        <v>292</v>
      </c>
      <c r="B35" s="376">
        <v>20494</v>
      </c>
      <c r="C35" s="773">
        <v>21165</v>
      </c>
    </row>
    <row r="36" spans="1:3" ht="15.95" customHeight="1">
      <c r="A36" s="376" t="s">
        <v>293</v>
      </c>
      <c r="B36" s="376">
        <v>16693</v>
      </c>
      <c r="C36" s="773">
        <v>19789</v>
      </c>
    </row>
    <row r="37" spans="1:3" ht="15.95" customHeight="1">
      <c r="A37" s="376" t="s">
        <v>294</v>
      </c>
      <c r="B37" s="376">
        <v>9877</v>
      </c>
      <c r="C37" s="773">
        <v>10794</v>
      </c>
    </row>
    <row r="38" spans="1:3" ht="15.95" customHeight="1">
      <c r="A38" s="376" t="s">
        <v>295</v>
      </c>
      <c r="B38" s="376">
        <v>11818</v>
      </c>
      <c r="C38" s="773">
        <v>9782</v>
      </c>
    </row>
    <row r="39" spans="1:3" ht="15.95" customHeight="1">
      <c r="A39" s="376" t="s">
        <v>296</v>
      </c>
      <c r="B39" s="376">
        <v>11759</v>
      </c>
      <c r="C39" s="773">
        <v>8718</v>
      </c>
    </row>
    <row r="40" spans="1:3" ht="15.95" customHeight="1">
      <c r="A40" s="376" t="s">
        <v>297</v>
      </c>
      <c r="B40" s="376">
        <v>13891</v>
      </c>
      <c r="C40" s="773">
        <v>11057</v>
      </c>
    </row>
    <row r="41" spans="1:3" ht="15.95" customHeight="1">
      <c r="A41" s="376" t="s">
        <v>298</v>
      </c>
      <c r="B41" s="376">
        <v>11582</v>
      </c>
      <c r="C41" s="773">
        <v>11742</v>
      </c>
    </row>
    <row r="42" spans="1:3" ht="15.95" customHeight="1" thickBot="1">
      <c r="A42" s="376" t="s">
        <v>299</v>
      </c>
      <c r="B42" s="774">
        <v>8958</v>
      </c>
      <c r="C42" s="775">
        <v>9488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workbookViewId="0">
      <selection activeCell="J27" sqref="J27"/>
    </sheetView>
  </sheetViews>
  <sheetFormatPr baseColWidth="10" defaultColWidth="11.5703125" defaultRowHeight="12.75"/>
  <cols>
    <col min="1" max="16384" width="11.5703125" style="43"/>
  </cols>
  <sheetData>
    <row r="1" spans="1:11" s="72" customFormat="1" ht="45" customHeight="1">
      <c r="A1" s="75" t="s">
        <v>300</v>
      </c>
      <c r="B1" s="75"/>
      <c r="C1" s="75"/>
      <c r="D1" s="75"/>
      <c r="E1" s="75"/>
      <c r="F1" s="75"/>
      <c r="G1" s="75"/>
      <c r="H1" s="75"/>
      <c r="I1" s="74"/>
      <c r="J1" s="74"/>
      <c r="K1" s="74"/>
    </row>
    <row r="2" spans="1:11" ht="15" customHeight="1"/>
    <row r="3" spans="1:11">
      <c r="B3" s="78"/>
    </row>
    <row r="27" spans="1:2" ht="13.5" thickBot="1"/>
    <row r="28" spans="1:2" ht="24">
      <c r="A28" s="763" t="s">
        <v>245</v>
      </c>
      <c r="B28" s="764" t="s">
        <v>301</v>
      </c>
    </row>
    <row r="29" spans="1:2" ht="18" customHeight="1">
      <c r="A29" s="761">
        <v>2009</v>
      </c>
      <c r="B29" s="765">
        <v>6737</v>
      </c>
    </row>
    <row r="30" spans="1:2" ht="18" customHeight="1">
      <c r="A30" s="761">
        <v>2010</v>
      </c>
      <c r="B30" s="765">
        <v>6545</v>
      </c>
    </row>
    <row r="31" spans="1:2" ht="18" customHeight="1">
      <c r="A31" s="761">
        <v>2011</v>
      </c>
      <c r="B31" s="765">
        <v>9210</v>
      </c>
    </row>
    <row r="32" spans="1:2" ht="18" customHeight="1">
      <c r="A32" s="761">
        <v>2012</v>
      </c>
      <c r="B32" s="765">
        <v>10572</v>
      </c>
    </row>
    <row r="33" spans="1:2" ht="18" customHeight="1">
      <c r="A33" s="761">
        <v>2013</v>
      </c>
      <c r="B33" s="765">
        <v>13995</v>
      </c>
    </row>
    <row r="34" spans="1:2" ht="18" customHeight="1">
      <c r="A34" s="761">
        <v>2014</v>
      </c>
      <c r="B34" s="765">
        <v>13941</v>
      </c>
    </row>
    <row r="35" spans="1:2" ht="18" customHeight="1">
      <c r="A35" s="761">
        <v>2015</v>
      </c>
      <c r="B35" s="765">
        <v>15192</v>
      </c>
    </row>
    <row r="36" spans="1:2" ht="18" customHeight="1">
      <c r="A36" s="761">
        <v>2016</v>
      </c>
      <c r="B36" s="765">
        <v>15653</v>
      </c>
    </row>
    <row r="37" spans="1:2" ht="18" customHeight="1" thickBot="1">
      <c r="A37" s="762">
        <v>2017</v>
      </c>
      <c r="B37" s="766">
        <v>16637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workbookViewId="0"/>
  </sheetViews>
  <sheetFormatPr baseColWidth="10" defaultColWidth="11.5703125" defaultRowHeight="12.75"/>
  <cols>
    <col min="1" max="16384" width="11.5703125" style="43"/>
  </cols>
  <sheetData>
    <row r="1" spans="1:11" s="72" customFormat="1" ht="45" customHeight="1">
      <c r="A1" s="75" t="s">
        <v>302</v>
      </c>
      <c r="B1" s="75"/>
      <c r="C1" s="75"/>
      <c r="D1" s="75"/>
      <c r="E1" s="75"/>
      <c r="F1" s="75"/>
      <c r="G1" s="75"/>
      <c r="H1" s="75"/>
      <c r="I1" s="74"/>
      <c r="J1" s="74"/>
      <c r="K1" s="74"/>
    </row>
    <row r="27" spans="1:2" ht="13.5" thickBot="1"/>
    <row r="28" spans="1:2" ht="18" customHeight="1">
      <c r="A28" s="763" t="s">
        <v>245</v>
      </c>
      <c r="B28" s="764" t="s">
        <v>303</v>
      </c>
    </row>
    <row r="29" spans="1:2" ht="18" customHeight="1">
      <c r="A29" s="761">
        <v>2009</v>
      </c>
      <c r="B29" s="765">
        <v>2411</v>
      </c>
    </row>
    <row r="30" spans="1:2" ht="18" customHeight="1">
      <c r="A30" s="761">
        <v>2010</v>
      </c>
      <c r="B30" s="765">
        <v>2595</v>
      </c>
    </row>
    <row r="31" spans="1:2" ht="18" customHeight="1">
      <c r="A31" s="761">
        <v>2011</v>
      </c>
      <c r="B31" s="765">
        <v>3272</v>
      </c>
    </row>
    <row r="32" spans="1:2" ht="18" customHeight="1">
      <c r="A32" s="761">
        <v>2012</v>
      </c>
      <c r="B32" s="765">
        <v>4109</v>
      </c>
    </row>
    <row r="33" spans="1:2" ht="18" customHeight="1">
      <c r="A33" s="761">
        <v>2013</v>
      </c>
      <c r="B33" s="765">
        <v>5322</v>
      </c>
    </row>
    <row r="34" spans="1:2" ht="18" customHeight="1">
      <c r="A34" s="761">
        <v>2014</v>
      </c>
      <c r="B34" s="765">
        <v>5110</v>
      </c>
    </row>
    <row r="35" spans="1:2" ht="18" customHeight="1">
      <c r="A35" s="761">
        <v>2015</v>
      </c>
      <c r="B35" s="765">
        <v>4552</v>
      </c>
    </row>
    <row r="36" spans="1:2" ht="18" customHeight="1">
      <c r="A36" s="761">
        <v>2016</v>
      </c>
      <c r="B36" s="765">
        <v>3836</v>
      </c>
    </row>
    <row r="37" spans="1:2" ht="18" customHeight="1" thickBot="1">
      <c r="A37" s="762">
        <v>2017</v>
      </c>
      <c r="B37" s="766">
        <v>3998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>
      <selection activeCell="C2" sqref="C2"/>
    </sheetView>
  </sheetViews>
  <sheetFormatPr baseColWidth="10" defaultColWidth="11.5703125" defaultRowHeight="12.75"/>
  <cols>
    <col min="1" max="1" width="69.28515625" style="43" customWidth="1"/>
    <col min="2" max="2" width="12" style="43" customWidth="1"/>
    <col min="3" max="16384" width="11.5703125" style="43"/>
  </cols>
  <sheetData>
    <row r="1" spans="1:11" s="72" customFormat="1" ht="45" customHeight="1">
      <c r="A1" s="75" t="s">
        <v>304</v>
      </c>
      <c r="B1" s="75"/>
      <c r="C1" s="75"/>
      <c r="D1" s="75"/>
      <c r="E1" s="75"/>
      <c r="F1" s="75"/>
      <c r="G1" s="75"/>
      <c r="H1" s="75"/>
      <c r="I1" s="74"/>
      <c r="J1" s="74"/>
      <c r="K1" s="74"/>
    </row>
    <row r="2" spans="1:11" ht="15" customHeight="1">
      <c r="B2" s="78"/>
    </row>
    <row r="33" spans="1:5" ht="13.5" thickBot="1"/>
    <row r="34" spans="1:5" s="777" customFormat="1" ht="24.75" customHeight="1">
      <c r="A34" s="763" t="s">
        <v>269</v>
      </c>
      <c r="B34" s="772" t="s">
        <v>48</v>
      </c>
      <c r="C34"/>
      <c r="E34" s="776"/>
    </row>
    <row r="35" spans="1:5" s="777" customFormat="1" ht="15.95" customHeight="1">
      <c r="A35" s="800" t="s">
        <v>305</v>
      </c>
      <c r="B35" s="778">
        <v>5951</v>
      </c>
      <c r="C35"/>
      <c r="E35" s="776"/>
    </row>
    <row r="36" spans="1:5" s="777" customFormat="1" ht="15.95" customHeight="1">
      <c r="A36" s="800" t="s">
        <v>306</v>
      </c>
      <c r="B36" s="778">
        <v>6340</v>
      </c>
      <c r="C36"/>
      <c r="E36" s="776"/>
    </row>
    <row r="37" spans="1:5" s="777" customFormat="1" ht="15.95" customHeight="1">
      <c r="A37" s="800" t="s">
        <v>307</v>
      </c>
      <c r="B37" s="778">
        <v>2910</v>
      </c>
      <c r="C37"/>
      <c r="E37" s="776"/>
    </row>
    <row r="38" spans="1:5" s="777" customFormat="1" ht="15.95" customHeight="1">
      <c r="A38" s="800" t="s">
        <v>308</v>
      </c>
      <c r="B38" s="778">
        <v>2842</v>
      </c>
      <c r="C38"/>
      <c r="E38" s="776"/>
    </row>
    <row r="39" spans="1:5" s="777" customFormat="1" ht="15.95" customHeight="1">
      <c r="A39" s="800" t="s">
        <v>309</v>
      </c>
      <c r="B39" s="778">
        <v>1158</v>
      </c>
      <c r="C39"/>
      <c r="E39" s="776"/>
    </row>
    <row r="40" spans="1:5" s="777" customFormat="1" ht="15.95" customHeight="1">
      <c r="A40" s="800" t="s">
        <v>310</v>
      </c>
      <c r="B40" s="778">
        <v>425</v>
      </c>
      <c r="C40"/>
      <c r="E40" s="776"/>
    </row>
    <row r="41" spans="1:5" s="777" customFormat="1" ht="15.95" customHeight="1">
      <c r="A41" s="800" t="s">
        <v>311</v>
      </c>
      <c r="B41" s="778">
        <v>895</v>
      </c>
      <c r="C41"/>
      <c r="E41" s="776"/>
    </row>
    <row r="42" spans="1:5" s="777" customFormat="1" ht="15.95" customHeight="1">
      <c r="A42" s="800" t="s">
        <v>312</v>
      </c>
      <c r="B42" s="778">
        <v>5572</v>
      </c>
      <c r="C42"/>
      <c r="E42" s="776"/>
    </row>
    <row r="43" spans="1:5" s="777" customFormat="1" ht="15.95" customHeight="1" thickBot="1">
      <c r="A43" s="779" t="s">
        <v>264</v>
      </c>
      <c r="B43" s="780">
        <f>SUM(B35:B42)</f>
        <v>26093</v>
      </c>
      <c r="C43"/>
      <c r="E43" s="776"/>
    </row>
    <row r="44" spans="1:5" ht="15" customHeight="1">
      <c r="C44" s="353"/>
      <c r="E44" s="76"/>
    </row>
    <row r="45" spans="1:5" ht="15" customHeight="1"/>
    <row r="46" spans="1:5" ht="15" customHeight="1"/>
    <row r="47" spans="1:5" ht="15" customHeight="1"/>
    <row r="48" spans="1:5" ht="15" customHeight="1"/>
    <row r="49" spans="3:3" ht="15" customHeight="1"/>
    <row r="50" spans="3:3">
      <c r="C50" s="353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zoomScaleNormal="100" workbookViewId="0">
      <selection activeCell="I29" sqref="I29"/>
    </sheetView>
  </sheetViews>
  <sheetFormatPr baseColWidth="10" defaultColWidth="11.5703125" defaultRowHeight="12.75"/>
  <cols>
    <col min="1" max="1" width="11.5703125" style="43"/>
    <col min="2" max="2" width="14.140625" style="43" customWidth="1"/>
    <col min="3" max="4" width="15.7109375" style="43" customWidth="1"/>
    <col min="5" max="16384" width="11.5703125" style="43"/>
  </cols>
  <sheetData>
    <row r="1" spans="1:8" s="72" customFormat="1" ht="45" customHeight="1">
      <c r="A1" s="75" t="s">
        <v>313</v>
      </c>
      <c r="B1" s="75"/>
      <c r="C1" s="75"/>
      <c r="D1" s="75"/>
      <c r="E1" s="75"/>
      <c r="F1" s="74"/>
      <c r="G1" s="74"/>
      <c r="H1" s="74"/>
    </row>
    <row r="29" spans="1:3" ht="13.5" thickBot="1"/>
    <row r="30" spans="1:3" s="46" customFormat="1" ht="43.15" customHeight="1" thickBot="1">
      <c r="A30" s="555" t="s">
        <v>245</v>
      </c>
      <c r="B30" s="555" t="s">
        <v>314</v>
      </c>
      <c r="C30" s="555" t="s">
        <v>315</v>
      </c>
    </row>
    <row r="31" spans="1:3" s="46" customFormat="1" ht="18" customHeight="1">
      <c r="A31" s="193">
        <v>2009</v>
      </c>
      <c r="B31" s="377">
        <v>59133</v>
      </c>
      <c r="C31" s="378">
        <v>17397</v>
      </c>
    </row>
    <row r="32" spans="1:3" ht="18" customHeight="1">
      <c r="A32" s="194">
        <v>2010</v>
      </c>
      <c r="B32" s="379">
        <v>56345</v>
      </c>
      <c r="C32" s="371">
        <v>17374</v>
      </c>
    </row>
    <row r="33" spans="1:3" ht="18" customHeight="1">
      <c r="A33" s="194">
        <v>2011</v>
      </c>
      <c r="B33" s="379">
        <v>43200</v>
      </c>
      <c r="C33" s="371">
        <v>10183</v>
      </c>
    </row>
    <row r="34" spans="1:3" ht="18" customHeight="1">
      <c r="A34" s="194">
        <v>2012</v>
      </c>
      <c r="B34" s="379">
        <v>39992</v>
      </c>
      <c r="C34" s="371">
        <v>7664</v>
      </c>
    </row>
    <row r="35" spans="1:3" ht="18" customHeight="1">
      <c r="A35" s="194">
        <v>2013</v>
      </c>
      <c r="B35" s="379">
        <v>37727</v>
      </c>
      <c r="C35" s="371">
        <v>6255</v>
      </c>
    </row>
    <row r="36" spans="1:3" ht="18" customHeight="1">
      <c r="A36" s="194">
        <v>2014</v>
      </c>
      <c r="B36" s="379">
        <v>40584</v>
      </c>
      <c r="C36" s="371">
        <v>7428</v>
      </c>
    </row>
    <row r="37" spans="1:3" ht="18" customHeight="1">
      <c r="A37" s="194">
        <v>2015</v>
      </c>
      <c r="B37" s="379">
        <v>30677</v>
      </c>
      <c r="C37" s="371">
        <v>6538</v>
      </c>
    </row>
    <row r="38" spans="1:3" ht="18" customHeight="1">
      <c r="A38" s="194">
        <v>2016</v>
      </c>
      <c r="B38" s="379">
        <v>32020</v>
      </c>
      <c r="C38" s="371">
        <v>7062</v>
      </c>
    </row>
    <row r="39" spans="1:3" ht="18" customHeight="1" thickBot="1">
      <c r="A39" s="195">
        <v>2017</v>
      </c>
      <c r="B39" s="380">
        <v>26093</v>
      </c>
      <c r="C39" s="953">
        <v>5572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/>
  </sheetViews>
  <sheetFormatPr baseColWidth="10" defaultRowHeight="12.75"/>
  <cols>
    <col min="1" max="1" width="40.7109375" style="95" customWidth="1"/>
    <col min="2" max="2" width="10.5703125" style="95" bestFit="1" customWidth="1"/>
    <col min="3" max="3" width="14.7109375" style="95" customWidth="1"/>
    <col min="4" max="256" width="11.5703125" style="95"/>
    <col min="257" max="257" width="15.28515625" style="95" customWidth="1"/>
    <col min="258" max="258" width="41.28515625" style="95" customWidth="1"/>
    <col min="259" max="259" width="14.7109375" style="95" customWidth="1"/>
    <col min="260" max="512" width="11.5703125" style="95"/>
    <col min="513" max="513" width="15.28515625" style="95" customWidth="1"/>
    <col min="514" max="514" width="41.28515625" style="95" customWidth="1"/>
    <col min="515" max="515" width="14.7109375" style="95" customWidth="1"/>
    <col min="516" max="768" width="11.5703125" style="95"/>
    <col min="769" max="769" width="15.28515625" style="95" customWidth="1"/>
    <col min="770" max="770" width="41.28515625" style="95" customWidth="1"/>
    <col min="771" max="771" width="14.7109375" style="95" customWidth="1"/>
    <col min="772" max="1024" width="11.5703125" style="95"/>
    <col min="1025" max="1025" width="15.28515625" style="95" customWidth="1"/>
    <col min="1026" max="1026" width="41.28515625" style="95" customWidth="1"/>
    <col min="1027" max="1027" width="14.7109375" style="95" customWidth="1"/>
    <col min="1028" max="1280" width="11.5703125" style="95"/>
    <col min="1281" max="1281" width="15.28515625" style="95" customWidth="1"/>
    <col min="1282" max="1282" width="41.28515625" style="95" customWidth="1"/>
    <col min="1283" max="1283" width="14.7109375" style="95" customWidth="1"/>
    <col min="1284" max="1536" width="11.5703125" style="95"/>
    <col min="1537" max="1537" width="15.28515625" style="95" customWidth="1"/>
    <col min="1538" max="1538" width="41.28515625" style="95" customWidth="1"/>
    <col min="1539" max="1539" width="14.7109375" style="95" customWidth="1"/>
    <col min="1540" max="1792" width="11.5703125" style="95"/>
    <col min="1793" max="1793" width="15.28515625" style="95" customWidth="1"/>
    <col min="1794" max="1794" width="41.28515625" style="95" customWidth="1"/>
    <col min="1795" max="1795" width="14.7109375" style="95" customWidth="1"/>
    <col min="1796" max="2048" width="11.5703125" style="95"/>
    <col min="2049" max="2049" width="15.28515625" style="95" customWidth="1"/>
    <col min="2050" max="2050" width="41.28515625" style="95" customWidth="1"/>
    <col min="2051" max="2051" width="14.7109375" style="95" customWidth="1"/>
    <col min="2052" max="2304" width="11.5703125" style="95"/>
    <col min="2305" max="2305" width="15.28515625" style="95" customWidth="1"/>
    <col min="2306" max="2306" width="41.28515625" style="95" customWidth="1"/>
    <col min="2307" max="2307" width="14.7109375" style="95" customWidth="1"/>
    <col min="2308" max="2560" width="11.5703125" style="95"/>
    <col min="2561" max="2561" width="15.28515625" style="95" customWidth="1"/>
    <col min="2562" max="2562" width="41.28515625" style="95" customWidth="1"/>
    <col min="2563" max="2563" width="14.7109375" style="95" customWidth="1"/>
    <col min="2564" max="2816" width="11.5703125" style="95"/>
    <col min="2817" max="2817" width="15.28515625" style="95" customWidth="1"/>
    <col min="2818" max="2818" width="41.28515625" style="95" customWidth="1"/>
    <col min="2819" max="2819" width="14.7109375" style="95" customWidth="1"/>
    <col min="2820" max="3072" width="11.5703125" style="95"/>
    <col min="3073" max="3073" width="15.28515625" style="95" customWidth="1"/>
    <col min="3074" max="3074" width="41.28515625" style="95" customWidth="1"/>
    <col min="3075" max="3075" width="14.7109375" style="95" customWidth="1"/>
    <col min="3076" max="3328" width="11.5703125" style="95"/>
    <col min="3329" max="3329" width="15.28515625" style="95" customWidth="1"/>
    <col min="3330" max="3330" width="41.28515625" style="95" customWidth="1"/>
    <col min="3331" max="3331" width="14.7109375" style="95" customWidth="1"/>
    <col min="3332" max="3584" width="11.5703125" style="95"/>
    <col min="3585" max="3585" width="15.28515625" style="95" customWidth="1"/>
    <col min="3586" max="3586" width="41.28515625" style="95" customWidth="1"/>
    <col min="3587" max="3587" width="14.7109375" style="95" customWidth="1"/>
    <col min="3588" max="3840" width="11.5703125" style="95"/>
    <col min="3841" max="3841" width="15.28515625" style="95" customWidth="1"/>
    <col min="3842" max="3842" width="41.28515625" style="95" customWidth="1"/>
    <col min="3843" max="3843" width="14.7109375" style="95" customWidth="1"/>
    <col min="3844" max="4096" width="11.5703125" style="95"/>
    <col min="4097" max="4097" width="15.28515625" style="95" customWidth="1"/>
    <col min="4098" max="4098" width="41.28515625" style="95" customWidth="1"/>
    <col min="4099" max="4099" width="14.7109375" style="95" customWidth="1"/>
    <col min="4100" max="4352" width="11.5703125" style="95"/>
    <col min="4353" max="4353" width="15.28515625" style="95" customWidth="1"/>
    <col min="4354" max="4354" width="41.28515625" style="95" customWidth="1"/>
    <col min="4355" max="4355" width="14.7109375" style="95" customWidth="1"/>
    <col min="4356" max="4608" width="11.5703125" style="95"/>
    <col min="4609" max="4609" width="15.28515625" style="95" customWidth="1"/>
    <col min="4610" max="4610" width="41.28515625" style="95" customWidth="1"/>
    <col min="4611" max="4611" width="14.7109375" style="95" customWidth="1"/>
    <col min="4612" max="4864" width="11.5703125" style="95"/>
    <col min="4865" max="4865" width="15.28515625" style="95" customWidth="1"/>
    <col min="4866" max="4866" width="41.28515625" style="95" customWidth="1"/>
    <col min="4867" max="4867" width="14.7109375" style="95" customWidth="1"/>
    <col min="4868" max="5120" width="11.5703125" style="95"/>
    <col min="5121" max="5121" width="15.28515625" style="95" customWidth="1"/>
    <col min="5122" max="5122" width="41.28515625" style="95" customWidth="1"/>
    <col min="5123" max="5123" width="14.7109375" style="95" customWidth="1"/>
    <col min="5124" max="5376" width="11.5703125" style="95"/>
    <col min="5377" max="5377" width="15.28515625" style="95" customWidth="1"/>
    <col min="5378" max="5378" width="41.28515625" style="95" customWidth="1"/>
    <col min="5379" max="5379" width="14.7109375" style="95" customWidth="1"/>
    <col min="5380" max="5632" width="11.5703125" style="95"/>
    <col min="5633" max="5633" width="15.28515625" style="95" customWidth="1"/>
    <col min="5634" max="5634" width="41.28515625" style="95" customWidth="1"/>
    <col min="5635" max="5635" width="14.7109375" style="95" customWidth="1"/>
    <col min="5636" max="5888" width="11.5703125" style="95"/>
    <col min="5889" max="5889" width="15.28515625" style="95" customWidth="1"/>
    <col min="5890" max="5890" width="41.28515625" style="95" customWidth="1"/>
    <col min="5891" max="5891" width="14.7109375" style="95" customWidth="1"/>
    <col min="5892" max="6144" width="11.5703125" style="95"/>
    <col min="6145" max="6145" width="15.28515625" style="95" customWidth="1"/>
    <col min="6146" max="6146" width="41.28515625" style="95" customWidth="1"/>
    <col min="6147" max="6147" width="14.7109375" style="95" customWidth="1"/>
    <col min="6148" max="6400" width="11.5703125" style="95"/>
    <col min="6401" max="6401" width="15.28515625" style="95" customWidth="1"/>
    <col min="6402" max="6402" width="41.28515625" style="95" customWidth="1"/>
    <col min="6403" max="6403" width="14.7109375" style="95" customWidth="1"/>
    <col min="6404" max="6656" width="11.5703125" style="95"/>
    <col min="6657" max="6657" width="15.28515625" style="95" customWidth="1"/>
    <col min="6658" max="6658" width="41.28515625" style="95" customWidth="1"/>
    <col min="6659" max="6659" width="14.7109375" style="95" customWidth="1"/>
    <col min="6660" max="6912" width="11.5703125" style="95"/>
    <col min="6913" max="6913" width="15.28515625" style="95" customWidth="1"/>
    <col min="6914" max="6914" width="41.28515625" style="95" customWidth="1"/>
    <col min="6915" max="6915" width="14.7109375" style="95" customWidth="1"/>
    <col min="6916" max="7168" width="11.5703125" style="95"/>
    <col min="7169" max="7169" width="15.28515625" style="95" customWidth="1"/>
    <col min="7170" max="7170" width="41.28515625" style="95" customWidth="1"/>
    <col min="7171" max="7171" width="14.7109375" style="95" customWidth="1"/>
    <col min="7172" max="7424" width="11.5703125" style="95"/>
    <col min="7425" max="7425" width="15.28515625" style="95" customWidth="1"/>
    <col min="7426" max="7426" width="41.28515625" style="95" customWidth="1"/>
    <col min="7427" max="7427" width="14.7109375" style="95" customWidth="1"/>
    <col min="7428" max="7680" width="11.5703125" style="95"/>
    <col min="7681" max="7681" width="15.28515625" style="95" customWidth="1"/>
    <col min="7682" max="7682" width="41.28515625" style="95" customWidth="1"/>
    <col min="7683" max="7683" width="14.7109375" style="95" customWidth="1"/>
    <col min="7684" max="7936" width="11.5703125" style="95"/>
    <col min="7937" max="7937" width="15.28515625" style="95" customWidth="1"/>
    <col min="7938" max="7938" width="41.28515625" style="95" customWidth="1"/>
    <col min="7939" max="7939" width="14.7109375" style="95" customWidth="1"/>
    <col min="7940" max="8192" width="11.5703125" style="95"/>
    <col min="8193" max="8193" width="15.28515625" style="95" customWidth="1"/>
    <col min="8194" max="8194" width="41.28515625" style="95" customWidth="1"/>
    <col min="8195" max="8195" width="14.7109375" style="95" customWidth="1"/>
    <col min="8196" max="8448" width="11.5703125" style="95"/>
    <col min="8449" max="8449" width="15.28515625" style="95" customWidth="1"/>
    <col min="8450" max="8450" width="41.28515625" style="95" customWidth="1"/>
    <col min="8451" max="8451" width="14.7109375" style="95" customWidth="1"/>
    <col min="8452" max="8704" width="11.5703125" style="95"/>
    <col min="8705" max="8705" width="15.28515625" style="95" customWidth="1"/>
    <col min="8706" max="8706" width="41.28515625" style="95" customWidth="1"/>
    <col min="8707" max="8707" width="14.7109375" style="95" customWidth="1"/>
    <col min="8708" max="8960" width="11.5703125" style="95"/>
    <col min="8961" max="8961" width="15.28515625" style="95" customWidth="1"/>
    <col min="8962" max="8962" width="41.28515625" style="95" customWidth="1"/>
    <col min="8963" max="8963" width="14.7109375" style="95" customWidth="1"/>
    <col min="8964" max="9216" width="11.5703125" style="95"/>
    <col min="9217" max="9217" width="15.28515625" style="95" customWidth="1"/>
    <col min="9218" max="9218" width="41.28515625" style="95" customWidth="1"/>
    <col min="9219" max="9219" width="14.7109375" style="95" customWidth="1"/>
    <col min="9220" max="9472" width="11.5703125" style="95"/>
    <col min="9473" max="9473" width="15.28515625" style="95" customWidth="1"/>
    <col min="9474" max="9474" width="41.28515625" style="95" customWidth="1"/>
    <col min="9475" max="9475" width="14.7109375" style="95" customWidth="1"/>
    <col min="9476" max="9728" width="11.5703125" style="95"/>
    <col min="9729" max="9729" width="15.28515625" style="95" customWidth="1"/>
    <col min="9730" max="9730" width="41.28515625" style="95" customWidth="1"/>
    <col min="9731" max="9731" width="14.7109375" style="95" customWidth="1"/>
    <col min="9732" max="9984" width="11.5703125" style="95"/>
    <col min="9985" max="9985" width="15.28515625" style="95" customWidth="1"/>
    <col min="9986" max="9986" width="41.28515625" style="95" customWidth="1"/>
    <col min="9987" max="9987" width="14.7109375" style="95" customWidth="1"/>
    <col min="9988" max="10240" width="11.5703125" style="95"/>
    <col min="10241" max="10241" width="15.28515625" style="95" customWidth="1"/>
    <col min="10242" max="10242" width="41.28515625" style="95" customWidth="1"/>
    <col min="10243" max="10243" width="14.7109375" style="95" customWidth="1"/>
    <col min="10244" max="10496" width="11.5703125" style="95"/>
    <col min="10497" max="10497" width="15.28515625" style="95" customWidth="1"/>
    <col min="10498" max="10498" width="41.28515625" style="95" customWidth="1"/>
    <col min="10499" max="10499" width="14.7109375" style="95" customWidth="1"/>
    <col min="10500" max="10752" width="11.5703125" style="95"/>
    <col min="10753" max="10753" width="15.28515625" style="95" customWidth="1"/>
    <col min="10754" max="10754" width="41.28515625" style="95" customWidth="1"/>
    <col min="10755" max="10755" width="14.7109375" style="95" customWidth="1"/>
    <col min="10756" max="11008" width="11.5703125" style="95"/>
    <col min="11009" max="11009" width="15.28515625" style="95" customWidth="1"/>
    <col min="11010" max="11010" width="41.28515625" style="95" customWidth="1"/>
    <col min="11011" max="11011" width="14.7109375" style="95" customWidth="1"/>
    <col min="11012" max="11264" width="11.5703125" style="95"/>
    <col min="11265" max="11265" width="15.28515625" style="95" customWidth="1"/>
    <col min="11266" max="11266" width="41.28515625" style="95" customWidth="1"/>
    <col min="11267" max="11267" width="14.7109375" style="95" customWidth="1"/>
    <col min="11268" max="11520" width="11.5703125" style="95"/>
    <col min="11521" max="11521" width="15.28515625" style="95" customWidth="1"/>
    <col min="11522" max="11522" width="41.28515625" style="95" customWidth="1"/>
    <col min="11523" max="11523" width="14.7109375" style="95" customWidth="1"/>
    <col min="11524" max="11776" width="11.5703125" style="95"/>
    <col min="11777" max="11777" width="15.28515625" style="95" customWidth="1"/>
    <col min="11778" max="11778" width="41.28515625" style="95" customWidth="1"/>
    <col min="11779" max="11779" width="14.7109375" style="95" customWidth="1"/>
    <col min="11780" max="12032" width="11.5703125" style="95"/>
    <col min="12033" max="12033" width="15.28515625" style="95" customWidth="1"/>
    <col min="12034" max="12034" width="41.28515625" style="95" customWidth="1"/>
    <col min="12035" max="12035" width="14.7109375" style="95" customWidth="1"/>
    <col min="12036" max="12288" width="11.5703125" style="95"/>
    <col min="12289" max="12289" width="15.28515625" style="95" customWidth="1"/>
    <col min="12290" max="12290" width="41.28515625" style="95" customWidth="1"/>
    <col min="12291" max="12291" width="14.7109375" style="95" customWidth="1"/>
    <col min="12292" max="12544" width="11.5703125" style="95"/>
    <col min="12545" max="12545" width="15.28515625" style="95" customWidth="1"/>
    <col min="12546" max="12546" width="41.28515625" style="95" customWidth="1"/>
    <col min="12547" max="12547" width="14.7109375" style="95" customWidth="1"/>
    <col min="12548" max="12800" width="11.5703125" style="95"/>
    <col min="12801" max="12801" width="15.28515625" style="95" customWidth="1"/>
    <col min="12802" max="12802" width="41.28515625" style="95" customWidth="1"/>
    <col min="12803" max="12803" width="14.7109375" style="95" customWidth="1"/>
    <col min="12804" max="13056" width="11.5703125" style="95"/>
    <col min="13057" max="13057" width="15.28515625" style="95" customWidth="1"/>
    <col min="13058" max="13058" width="41.28515625" style="95" customWidth="1"/>
    <col min="13059" max="13059" width="14.7109375" style="95" customWidth="1"/>
    <col min="13060" max="13312" width="11.5703125" style="95"/>
    <col min="13313" max="13313" width="15.28515625" style="95" customWidth="1"/>
    <col min="13314" max="13314" width="41.28515625" style="95" customWidth="1"/>
    <col min="13315" max="13315" width="14.7109375" style="95" customWidth="1"/>
    <col min="13316" max="13568" width="11.5703125" style="95"/>
    <col min="13569" max="13569" width="15.28515625" style="95" customWidth="1"/>
    <col min="13570" max="13570" width="41.28515625" style="95" customWidth="1"/>
    <col min="13571" max="13571" width="14.7109375" style="95" customWidth="1"/>
    <col min="13572" max="13824" width="11.5703125" style="95"/>
    <col min="13825" max="13825" width="15.28515625" style="95" customWidth="1"/>
    <col min="13826" max="13826" width="41.28515625" style="95" customWidth="1"/>
    <col min="13827" max="13827" width="14.7109375" style="95" customWidth="1"/>
    <col min="13828" max="14080" width="11.5703125" style="95"/>
    <col min="14081" max="14081" width="15.28515625" style="95" customWidth="1"/>
    <col min="14082" max="14082" width="41.28515625" style="95" customWidth="1"/>
    <col min="14083" max="14083" width="14.7109375" style="95" customWidth="1"/>
    <col min="14084" max="14336" width="11.5703125" style="95"/>
    <col min="14337" max="14337" width="15.28515625" style="95" customWidth="1"/>
    <col min="14338" max="14338" width="41.28515625" style="95" customWidth="1"/>
    <col min="14339" max="14339" width="14.7109375" style="95" customWidth="1"/>
    <col min="14340" max="14592" width="11.5703125" style="95"/>
    <col min="14593" max="14593" width="15.28515625" style="95" customWidth="1"/>
    <col min="14594" max="14594" width="41.28515625" style="95" customWidth="1"/>
    <col min="14595" max="14595" width="14.7109375" style="95" customWidth="1"/>
    <col min="14596" max="14848" width="11.5703125" style="95"/>
    <col min="14849" max="14849" width="15.28515625" style="95" customWidth="1"/>
    <col min="14850" max="14850" width="41.28515625" style="95" customWidth="1"/>
    <col min="14851" max="14851" width="14.7109375" style="95" customWidth="1"/>
    <col min="14852" max="15104" width="11.5703125" style="95"/>
    <col min="15105" max="15105" width="15.28515625" style="95" customWidth="1"/>
    <col min="15106" max="15106" width="41.28515625" style="95" customWidth="1"/>
    <col min="15107" max="15107" width="14.7109375" style="95" customWidth="1"/>
    <col min="15108" max="15360" width="11.5703125" style="95"/>
    <col min="15361" max="15361" width="15.28515625" style="95" customWidth="1"/>
    <col min="15362" max="15362" width="41.28515625" style="95" customWidth="1"/>
    <col min="15363" max="15363" width="14.7109375" style="95" customWidth="1"/>
    <col min="15364" max="15616" width="11.5703125" style="95"/>
    <col min="15617" max="15617" width="15.28515625" style="95" customWidth="1"/>
    <col min="15618" max="15618" width="41.28515625" style="95" customWidth="1"/>
    <col min="15619" max="15619" width="14.7109375" style="95" customWidth="1"/>
    <col min="15620" max="15872" width="11.5703125" style="95"/>
    <col min="15873" max="15873" width="15.28515625" style="95" customWidth="1"/>
    <col min="15874" max="15874" width="41.28515625" style="95" customWidth="1"/>
    <col min="15875" max="15875" width="14.7109375" style="95" customWidth="1"/>
    <col min="15876" max="16128" width="11.5703125" style="95"/>
    <col min="16129" max="16129" width="15.28515625" style="95" customWidth="1"/>
    <col min="16130" max="16130" width="41.28515625" style="95" customWidth="1"/>
    <col min="16131" max="16131" width="14.7109375" style="95" customWidth="1"/>
    <col min="16132" max="16384" width="11.5703125" style="95"/>
  </cols>
  <sheetData>
    <row r="1" spans="1:5" s="94" customFormat="1" ht="45" customHeight="1">
      <c r="A1" s="805" t="s">
        <v>316</v>
      </c>
      <c r="B1" s="97"/>
      <c r="C1" s="97"/>
      <c r="D1" s="97"/>
      <c r="E1" s="93"/>
    </row>
    <row r="2" spans="1:5" ht="13.5" thickBot="1"/>
    <row r="3" spans="1:5" s="96" customFormat="1" ht="30" customHeight="1" thickBot="1">
      <c r="A3" s="796" t="s">
        <v>317</v>
      </c>
      <c r="B3" s="811"/>
      <c r="C3" s="801" t="s">
        <v>318</v>
      </c>
    </row>
    <row r="4" spans="1:5" s="96" customFormat="1" ht="19.899999999999999" customHeight="1">
      <c r="A4" s="384" t="s">
        <v>319</v>
      </c>
      <c r="B4" s="381"/>
      <c r="C4" s="802">
        <v>1644408</v>
      </c>
    </row>
    <row r="5" spans="1:5" s="96" customFormat="1" ht="19.899999999999999" customHeight="1">
      <c r="A5" s="385" t="s">
        <v>320</v>
      </c>
      <c r="B5" s="382"/>
      <c r="C5" s="803">
        <v>327796</v>
      </c>
    </row>
    <row r="6" spans="1:5" s="96" customFormat="1" ht="19.899999999999999" customHeight="1">
      <c r="A6" s="385" t="s">
        <v>321</v>
      </c>
      <c r="B6" s="382"/>
      <c r="C6" s="803">
        <v>326821</v>
      </c>
    </row>
    <row r="7" spans="1:5" s="96" customFormat="1" ht="19.899999999999999" customHeight="1">
      <c r="A7" s="385" t="s">
        <v>322</v>
      </c>
      <c r="B7" s="382"/>
      <c r="C7" s="803">
        <v>157281</v>
      </c>
    </row>
    <row r="8" spans="1:5" s="96" customFormat="1" ht="19.899999999999999" customHeight="1">
      <c r="A8" s="385" t="s">
        <v>323</v>
      </c>
      <c r="B8" s="382"/>
      <c r="C8" s="803">
        <v>128383</v>
      </c>
      <c r="E8"/>
    </row>
    <row r="9" spans="1:5" s="96" customFormat="1" ht="19.899999999999999" customHeight="1">
      <c r="A9" s="386" t="s">
        <v>324</v>
      </c>
      <c r="B9" s="383"/>
      <c r="C9" s="808">
        <v>122284</v>
      </c>
      <c r="E9"/>
    </row>
    <row r="10" spans="1:5" s="96" customFormat="1" ht="19.899999999999999" customHeight="1">
      <c r="A10" s="387" t="s">
        <v>325</v>
      </c>
      <c r="B10" s="806">
        <v>34491</v>
      </c>
      <c r="C10" s="809"/>
      <c r="E10"/>
    </row>
    <row r="11" spans="1:5" s="96" customFormat="1" ht="19.899999999999999" customHeight="1">
      <c r="A11" s="387" t="s">
        <v>603</v>
      </c>
      <c r="B11" s="806">
        <v>32679</v>
      </c>
      <c r="C11" s="809"/>
      <c r="E11"/>
    </row>
    <row r="12" spans="1:5" s="96" customFormat="1" ht="19.899999999999999" customHeight="1">
      <c r="A12" s="387" t="s">
        <v>326</v>
      </c>
      <c r="B12" s="806">
        <v>28444</v>
      </c>
      <c r="C12" s="809"/>
      <c r="E12"/>
    </row>
    <row r="13" spans="1:5" s="96" customFormat="1" ht="19.899999999999999" customHeight="1">
      <c r="A13" s="388" t="s">
        <v>602</v>
      </c>
      <c r="B13" s="807">
        <v>26670</v>
      </c>
      <c r="C13" s="810"/>
    </row>
    <row r="14" spans="1:5" s="96" customFormat="1" ht="19.899999999999999" customHeight="1">
      <c r="A14" s="385" t="s">
        <v>327</v>
      </c>
      <c r="B14" s="382"/>
      <c r="C14" s="803">
        <v>71394</v>
      </c>
    </row>
    <row r="15" spans="1:5" s="96" customFormat="1" ht="19.899999999999999" customHeight="1" thickBot="1">
      <c r="A15" s="389" t="s">
        <v>328</v>
      </c>
      <c r="B15" s="812"/>
      <c r="C15" s="804">
        <v>57975</v>
      </c>
    </row>
    <row r="16" spans="1:5" ht="19.899999999999999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Normal="100" workbookViewId="0"/>
  </sheetViews>
  <sheetFormatPr baseColWidth="10" defaultRowHeight="12.75"/>
  <cols>
    <col min="1" max="1" width="54.140625" style="46" customWidth="1"/>
    <col min="2" max="2" width="14.7109375" style="46" customWidth="1"/>
    <col min="3" max="256" width="11.5703125" style="46"/>
    <col min="257" max="257" width="54.140625" style="46" customWidth="1"/>
    <col min="258" max="258" width="14.7109375" style="46" customWidth="1"/>
    <col min="259" max="512" width="11.5703125" style="46"/>
    <col min="513" max="513" width="54.140625" style="46" customWidth="1"/>
    <col min="514" max="514" width="14.7109375" style="46" customWidth="1"/>
    <col min="515" max="768" width="11.5703125" style="46"/>
    <col min="769" max="769" width="54.140625" style="46" customWidth="1"/>
    <col min="770" max="770" width="14.7109375" style="46" customWidth="1"/>
    <col min="771" max="1024" width="11.5703125" style="46"/>
    <col min="1025" max="1025" width="54.140625" style="46" customWidth="1"/>
    <col min="1026" max="1026" width="14.7109375" style="46" customWidth="1"/>
    <col min="1027" max="1280" width="11.5703125" style="46"/>
    <col min="1281" max="1281" width="54.140625" style="46" customWidth="1"/>
    <col min="1282" max="1282" width="14.7109375" style="46" customWidth="1"/>
    <col min="1283" max="1536" width="11.5703125" style="46"/>
    <col min="1537" max="1537" width="54.140625" style="46" customWidth="1"/>
    <col min="1538" max="1538" width="14.7109375" style="46" customWidth="1"/>
    <col min="1539" max="1792" width="11.5703125" style="46"/>
    <col min="1793" max="1793" width="54.140625" style="46" customWidth="1"/>
    <col min="1794" max="1794" width="14.7109375" style="46" customWidth="1"/>
    <col min="1795" max="2048" width="11.5703125" style="46"/>
    <col min="2049" max="2049" width="54.140625" style="46" customWidth="1"/>
    <col min="2050" max="2050" width="14.7109375" style="46" customWidth="1"/>
    <col min="2051" max="2304" width="11.5703125" style="46"/>
    <col min="2305" max="2305" width="54.140625" style="46" customWidth="1"/>
    <col min="2306" max="2306" width="14.7109375" style="46" customWidth="1"/>
    <col min="2307" max="2560" width="11.5703125" style="46"/>
    <col min="2561" max="2561" width="54.140625" style="46" customWidth="1"/>
    <col min="2562" max="2562" width="14.7109375" style="46" customWidth="1"/>
    <col min="2563" max="2816" width="11.5703125" style="46"/>
    <col min="2817" max="2817" width="54.140625" style="46" customWidth="1"/>
    <col min="2818" max="2818" width="14.7109375" style="46" customWidth="1"/>
    <col min="2819" max="3072" width="11.5703125" style="46"/>
    <col min="3073" max="3073" width="54.140625" style="46" customWidth="1"/>
    <col min="3074" max="3074" width="14.7109375" style="46" customWidth="1"/>
    <col min="3075" max="3328" width="11.5703125" style="46"/>
    <col min="3329" max="3329" width="54.140625" style="46" customWidth="1"/>
    <col min="3330" max="3330" width="14.7109375" style="46" customWidth="1"/>
    <col min="3331" max="3584" width="11.5703125" style="46"/>
    <col min="3585" max="3585" width="54.140625" style="46" customWidth="1"/>
    <col min="3586" max="3586" width="14.7109375" style="46" customWidth="1"/>
    <col min="3587" max="3840" width="11.5703125" style="46"/>
    <col min="3841" max="3841" width="54.140625" style="46" customWidth="1"/>
    <col min="3842" max="3842" width="14.7109375" style="46" customWidth="1"/>
    <col min="3843" max="4096" width="11.5703125" style="46"/>
    <col min="4097" max="4097" width="54.140625" style="46" customWidth="1"/>
    <col min="4098" max="4098" width="14.7109375" style="46" customWidth="1"/>
    <col min="4099" max="4352" width="11.5703125" style="46"/>
    <col min="4353" max="4353" width="54.140625" style="46" customWidth="1"/>
    <col min="4354" max="4354" width="14.7109375" style="46" customWidth="1"/>
    <col min="4355" max="4608" width="11.5703125" style="46"/>
    <col min="4609" max="4609" width="54.140625" style="46" customWidth="1"/>
    <col min="4610" max="4610" width="14.7109375" style="46" customWidth="1"/>
    <col min="4611" max="4864" width="11.5703125" style="46"/>
    <col min="4865" max="4865" width="54.140625" style="46" customWidth="1"/>
    <col min="4866" max="4866" width="14.7109375" style="46" customWidth="1"/>
    <col min="4867" max="5120" width="11.5703125" style="46"/>
    <col min="5121" max="5121" width="54.140625" style="46" customWidth="1"/>
    <col min="5122" max="5122" width="14.7109375" style="46" customWidth="1"/>
    <col min="5123" max="5376" width="11.5703125" style="46"/>
    <col min="5377" max="5377" width="54.140625" style="46" customWidth="1"/>
    <col min="5378" max="5378" width="14.7109375" style="46" customWidth="1"/>
    <col min="5379" max="5632" width="11.5703125" style="46"/>
    <col min="5633" max="5633" width="54.140625" style="46" customWidth="1"/>
    <col min="5634" max="5634" width="14.7109375" style="46" customWidth="1"/>
    <col min="5635" max="5888" width="11.5703125" style="46"/>
    <col min="5889" max="5889" width="54.140625" style="46" customWidth="1"/>
    <col min="5890" max="5890" width="14.7109375" style="46" customWidth="1"/>
    <col min="5891" max="6144" width="11.5703125" style="46"/>
    <col min="6145" max="6145" width="54.140625" style="46" customWidth="1"/>
    <col min="6146" max="6146" width="14.7109375" style="46" customWidth="1"/>
    <col min="6147" max="6400" width="11.5703125" style="46"/>
    <col min="6401" max="6401" width="54.140625" style="46" customWidth="1"/>
    <col min="6402" max="6402" width="14.7109375" style="46" customWidth="1"/>
    <col min="6403" max="6656" width="11.5703125" style="46"/>
    <col min="6657" max="6657" width="54.140625" style="46" customWidth="1"/>
    <col min="6658" max="6658" width="14.7109375" style="46" customWidth="1"/>
    <col min="6659" max="6912" width="11.5703125" style="46"/>
    <col min="6913" max="6913" width="54.140625" style="46" customWidth="1"/>
    <col min="6914" max="6914" width="14.7109375" style="46" customWidth="1"/>
    <col min="6915" max="7168" width="11.5703125" style="46"/>
    <col min="7169" max="7169" width="54.140625" style="46" customWidth="1"/>
    <col min="7170" max="7170" width="14.7109375" style="46" customWidth="1"/>
    <col min="7171" max="7424" width="11.5703125" style="46"/>
    <col min="7425" max="7425" width="54.140625" style="46" customWidth="1"/>
    <col min="7426" max="7426" width="14.7109375" style="46" customWidth="1"/>
    <col min="7427" max="7680" width="11.5703125" style="46"/>
    <col min="7681" max="7681" width="54.140625" style="46" customWidth="1"/>
    <col min="7682" max="7682" width="14.7109375" style="46" customWidth="1"/>
    <col min="7683" max="7936" width="11.5703125" style="46"/>
    <col min="7937" max="7937" width="54.140625" style="46" customWidth="1"/>
    <col min="7938" max="7938" width="14.7109375" style="46" customWidth="1"/>
    <col min="7939" max="8192" width="11.5703125" style="46"/>
    <col min="8193" max="8193" width="54.140625" style="46" customWidth="1"/>
    <col min="8194" max="8194" width="14.7109375" style="46" customWidth="1"/>
    <col min="8195" max="8448" width="11.5703125" style="46"/>
    <col min="8449" max="8449" width="54.140625" style="46" customWidth="1"/>
    <col min="8450" max="8450" width="14.7109375" style="46" customWidth="1"/>
    <col min="8451" max="8704" width="11.5703125" style="46"/>
    <col min="8705" max="8705" width="54.140625" style="46" customWidth="1"/>
    <col min="8706" max="8706" width="14.7109375" style="46" customWidth="1"/>
    <col min="8707" max="8960" width="11.5703125" style="46"/>
    <col min="8961" max="8961" width="54.140625" style="46" customWidth="1"/>
    <col min="8962" max="8962" width="14.7109375" style="46" customWidth="1"/>
    <col min="8963" max="9216" width="11.5703125" style="46"/>
    <col min="9217" max="9217" width="54.140625" style="46" customWidth="1"/>
    <col min="9218" max="9218" width="14.7109375" style="46" customWidth="1"/>
    <col min="9219" max="9472" width="11.5703125" style="46"/>
    <col min="9473" max="9473" width="54.140625" style="46" customWidth="1"/>
    <col min="9474" max="9474" width="14.7109375" style="46" customWidth="1"/>
    <col min="9475" max="9728" width="11.5703125" style="46"/>
    <col min="9729" max="9729" width="54.140625" style="46" customWidth="1"/>
    <col min="9730" max="9730" width="14.7109375" style="46" customWidth="1"/>
    <col min="9731" max="9984" width="11.5703125" style="46"/>
    <col min="9985" max="9985" width="54.140625" style="46" customWidth="1"/>
    <col min="9986" max="9986" width="14.7109375" style="46" customWidth="1"/>
    <col min="9987" max="10240" width="11.5703125" style="46"/>
    <col min="10241" max="10241" width="54.140625" style="46" customWidth="1"/>
    <col min="10242" max="10242" width="14.7109375" style="46" customWidth="1"/>
    <col min="10243" max="10496" width="11.5703125" style="46"/>
    <col min="10497" max="10497" width="54.140625" style="46" customWidth="1"/>
    <col min="10498" max="10498" width="14.7109375" style="46" customWidth="1"/>
    <col min="10499" max="10752" width="11.5703125" style="46"/>
    <col min="10753" max="10753" width="54.140625" style="46" customWidth="1"/>
    <col min="10754" max="10754" width="14.7109375" style="46" customWidth="1"/>
    <col min="10755" max="11008" width="11.5703125" style="46"/>
    <col min="11009" max="11009" width="54.140625" style="46" customWidth="1"/>
    <col min="11010" max="11010" width="14.7109375" style="46" customWidth="1"/>
    <col min="11011" max="11264" width="11.5703125" style="46"/>
    <col min="11265" max="11265" width="54.140625" style="46" customWidth="1"/>
    <col min="11266" max="11266" width="14.7109375" style="46" customWidth="1"/>
    <col min="11267" max="11520" width="11.5703125" style="46"/>
    <col min="11521" max="11521" width="54.140625" style="46" customWidth="1"/>
    <col min="11522" max="11522" width="14.7109375" style="46" customWidth="1"/>
    <col min="11523" max="11776" width="11.5703125" style="46"/>
    <col min="11777" max="11777" width="54.140625" style="46" customWidth="1"/>
    <col min="11778" max="11778" width="14.7109375" style="46" customWidth="1"/>
    <col min="11779" max="12032" width="11.5703125" style="46"/>
    <col min="12033" max="12033" width="54.140625" style="46" customWidth="1"/>
    <col min="12034" max="12034" width="14.7109375" style="46" customWidth="1"/>
    <col min="12035" max="12288" width="11.5703125" style="46"/>
    <col min="12289" max="12289" width="54.140625" style="46" customWidth="1"/>
    <col min="12290" max="12290" width="14.7109375" style="46" customWidth="1"/>
    <col min="12291" max="12544" width="11.5703125" style="46"/>
    <col min="12545" max="12545" width="54.140625" style="46" customWidth="1"/>
    <col min="12546" max="12546" width="14.7109375" style="46" customWidth="1"/>
    <col min="12547" max="12800" width="11.5703125" style="46"/>
    <col min="12801" max="12801" width="54.140625" style="46" customWidth="1"/>
    <col min="12802" max="12802" width="14.7109375" style="46" customWidth="1"/>
    <col min="12803" max="13056" width="11.5703125" style="46"/>
    <col min="13057" max="13057" width="54.140625" style="46" customWidth="1"/>
    <col min="13058" max="13058" width="14.7109375" style="46" customWidth="1"/>
    <col min="13059" max="13312" width="11.5703125" style="46"/>
    <col min="13313" max="13313" width="54.140625" style="46" customWidth="1"/>
    <col min="13314" max="13314" width="14.7109375" style="46" customWidth="1"/>
    <col min="13315" max="13568" width="11.5703125" style="46"/>
    <col min="13569" max="13569" width="54.140625" style="46" customWidth="1"/>
    <col min="13570" max="13570" width="14.7109375" style="46" customWidth="1"/>
    <col min="13571" max="13824" width="11.5703125" style="46"/>
    <col min="13825" max="13825" width="54.140625" style="46" customWidth="1"/>
    <col min="13826" max="13826" width="14.7109375" style="46" customWidth="1"/>
    <col min="13827" max="14080" width="11.5703125" style="46"/>
    <col min="14081" max="14081" width="54.140625" style="46" customWidth="1"/>
    <col min="14082" max="14082" width="14.7109375" style="46" customWidth="1"/>
    <col min="14083" max="14336" width="11.5703125" style="46"/>
    <col min="14337" max="14337" width="54.140625" style="46" customWidth="1"/>
    <col min="14338" max="14338" width="14.7109375" style="46" customWidth="1"/>
    <col min="14339" max="14592" width="11.5703125" style="46"/>
    <col min="14593" max="14593" width="54.140625" style="46" customWidth="1"/>
    <col min="14594" max="14594" width="14.7109375" style="46" customWidth="1"/>
    <col min="14595" max="14848" width="11.5703125" style="46"/>
    <col min="14849" max="14849" width="54.140625" style="46" customWidth="1"/>
    <col min="14850" max="14850" width="14.7109375" style="46" customWidth="1"/>
    <col min="14851" max="15104" width="11.5703125" style="46"/>
    <col min="15105" max="15105" width="54.140625" style="46" customWidth="1"/>
    <col min="15106" max="15106" width="14.7109375" style="46" customWidth="1"/>
    <col min="15107" max="15360" width="11.5703125" style="46"/>
    <col min="15361" max="15361" width="54.140625" style="46" customWidth="1"/>
    <col min="15362" max="15362" width="14.7109375" style="46" customWidth="1"/>
    <col min="15363" max="15616" width="11.5703125" style="46"/>
    <col min="15617" max="15617" width="54.140625" style="46" customWidth="1"/>
    <col min="15618" max="15618" width="14.7109375" style="46" customWidth="1"/>
    <col min="15619" max="15872" width="11.5703125" style="46"/>
    <col min="15873" max="15873" width="54.140625" style="46" customWidth="1"/>
    <col min="15874" max="15874" width="14.7109375" style="46" customWidth="1"/>
    <col min="15875" max="16128" width="11.5703125" style="46"/>
    <col min="16129" max="16129" width="54.140625" style="46" customWidth="1"/>
    <col min="16130" max="16130" width="14.7109375" style="46" customWidth="1"/>
    <col min="16131" max="16384" width="11.5703125" style="46"/>
  </cols>
  <sheetData>
    <row r="1" spans="1:4" s="72" customFormat="1" ht="45" customHeight="1">
      <c r="A1" s="75" t="s">
        <v>329</v>
      </c>
      <c r="B1" s="101"/>
      <c r="C1" s="101"/>
      <c r="D1" s="74"/>
    </row>
    <row r="2" spans="1:4" ht="13.5" thickBot="1"/>
    <row r="3" spans="1:4" ht="30" customHeight="1" thickBot="1">
      <c r="A3" s="555" t="s">
        <v>330</v>
      </c>
      <c r="B3" s="555" t="s">
        <v>48</v>
      </c>
    </row>
    <row r="4" spans="1:4" ht="19.899999999999999" customHeight="1">
      <c r="A4" s="954" t="s">
        <v>342</v>
      </c>
      <c r="B4" s="955">
        <v>130815</v>
      </c>
    </row>
    <row r="5" spans="1:4" ht="19.899999999999999" customHeight="1">
      <c r="A5" s="414" t="s">
        <v>341</v>
      </c>
      <c r="B5" s="956">
        <v>49279</v>
      </c>
    </row>
    <row r="6" spans="1:4" ht="19.899999999999999" customHeight="1">
      <c r="A6" s="814" t="s">
        <v>340</v>
      </c>
      <c r="B6" s="98">
        <v>35676</v>
      </c>
    </row>
    <row r="7" spans="1:4" ht="19.899999999999999" customHeight="1">
      <c r="A7" s="814" t="s">
        <v>339</v>
      </c>
      <c r="B7" s="98">
        <v>14431</v>
      </c>
    </row>
    <row r="8" spans="1:4" ht="19.899999999999999" customHeight="1">
      <c r="A8" s="814" t="s">
        <v>338</v>
      </c>
      <c r="B8" s="98">
        <v>12978</v>
      </c>
    </row>
    <row r="9" spans="1:4" ht="19.899999999999999" customHeight="1">
      <c r="A9" s="814" t="s">
        <v>337</v>
      </c>
      <c r="B9" s="98">
        <v>6592</v>
      </c>
    </row>
    <row r="10" spans="1:4" ht="19.899999999999999" customHeight="1">
      <c r="A10" s="797" t="s">
        <v>336</v>
      </c>
      <c r="B10" s="98">
        <v>4897</v>
      </c>
    </row>
    <row r="11" spans="1:4" ht="19.899999999999999" customHeight="1">
      <c r="A11" s="797" t="s">
        <v>335</v>
      </c>
      <c r="B11" s="98">
        <v>4865</v>
      </c>
    </row>
    <row r="12" spans="1:4" ht="19.899999999999999" customHeight="1">
      <c r="A12" s="797" t="s">
        <v>334</v>
      </c>
      <c r="B12" s="98">
        <v>4205</v>
      </c>
    </row>
    <row r="13" spans="1:4" ht="19.899999999999999" customHeight="1">
      <c r="A13" s="814" t="s">
        <v>333</v>
      </c>
      <c r="B13" s="98">
        <v>4014</v>
      </c>
    </row>
    <row r="14" spans="1:4" ht="19.899999999999999" customHeight="1">
      <c r="A14" s="814" t="s">
        <v>332</v>
      </c>
      <c r="B14" s="98">
        <v>2243</v>
      </c>
    </row>
    <row r="15" spans="1:4" ht="19.899999999999999" customHeight="1">
      <c r="A15" s="813" t="s">
        <v>331</v>
      </c>
      <c r="B15" s="99">
        <v>1786</v>
      </c>
    </row>
    <row r="16" spans="1:4" ht="19.899999999999999" customHeight="1" thickBot="1">
      <c r="A16" s="813" t="s">
        <v>604</v>
      </c>
      <c r="B16" s="99">
        <v>437</v>
      </c>
    </row>
    <row r="17" spans="1:2" ht="19.899999999999999" customHeight="1" thickBot="1">
      <c r="A17" s="558" t="s">
        <v>46</v>
      </c>
      <c r="B17" s="559">
        <f>B4+SUM(B6:B16)</f>
        <v>222939</v>
      </c>
    </row>
    <row r="18" spans="1:2" ht="15" customHeight="1">
      <c r="A18" s="100"/>
    </row>
    <row r="19" spans="1:2" ht="25.15" customHeight="1">
      <c r="A19" s="277" t="s">
        <v>343</v>
      </c>
      <c r="B19" s="197"/>
    </row>
    <row r="20" spans="1:2" ht="38.25" customHeight="1">
      <c r="A20" s="1056" t="s">
        <v>702</v>
      </c>
      <c r="B20" s="1056"/>
    </row>
  </sheetData>
  <mergeCells count="1">
    <mergeCell ref="A20:B20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zoomScaleNormal="100" workbookViewId="0"/>
  </sheetViews>
  <sheetFormatPr baseColWidth="10" defaultRowHeight="12.75"/>
  <cols>
    <col min="1" max="2" width="12.7109375" style="73" customWidth="1"/>
    <col min="3" max="3" width="14.28515625" style="73" customWidth="1"/>
    <col min="4" max="6" width="12.7109375" style="73" customWidth="1"/>
    <col min="7" max="255" width="11.5703125" style="73"/>
    <col min="256" max="262" width="12.7109375" style="73" customWidth="1"/>
    <col min="263" max="511" width="11.5703125" style="73"/>
    <col min="512" max="518" width="12.7109375" style="73" customWidth="1"/>
    <col min="519" max="767" width="11.5703125" style="73"/>
    <col min="768" max="774" width="12.7109375" style="73" customWidth="1"/>
    <col min="775" max="1023" width="11.5703125" style="73"/>
    <col min="1024" max="1030" width="12.7109375" style="73" customWidth="1"/>
    <col min="1031" max="1279" width="11.5703125" style="73"/>
    <col min="1280" max="1286" width="12.7109375" style="73" customWidth="1"/>
    <col min="1287" max="1535" width="11.5703125" style="73"/>
    <col min="1536" max="1542" width="12.7109375" style="73" customWidth="1"/>
    <col min="1543" max="1791" width="11.5703125" style="73"/>
    <col min="1792" max="1798" width="12.7109375" style="73" customWidth="1"/>
    <col min="1799" max="2047" width="11.5703125" style="73"/>
    <col min="2048" max="2054" width="12.7109375" style="73" customWidth="1"/>
    <col min="2055" max="2303" width="11.5703125" style="73"/>
    <col min="2304" max="2310" width="12.7109375" style="73" customWidth="1"/>
    <col min="2311" max="2559" width="11.5703125" style="73"/>
    <col min="2560" max="2566" width="12.7109375" style="73" customWidth="1"/>
    <col min="2567" max="2815" width="11.5703125" style="73"/>
    <col min="2816" max="2822" width="12.7109375" style="73" customWidth="1"/>
    <col min="2823" max="3071" width="11.5703125" style="73"/>
    <col min="3072" max="3078" width="12.7109375" style="73" customWidth="1"/>
    <col min="3079" max="3327" width="11.5703125" style="73"/>
    <col min="3328" max="3334" width="12.7109375" style="73" customWidth="1"/>
    <col min="3335" max="3583" width="11.5703125" style="73"/>
    <col min="3584" max="3590" width="12.7109375" style="73" customWidth="1"/>
    <col min="3591" max="3839" width="11.5703125" style="73"/>
    <col min="3840" max="3846" width="12.7109375" style="73" customWidth="1"/>
    <col min="3847" max="4095" width="11.5703125" style="73"/>
    <col min="4096" max="4102" width="12.7109375" style="73" customWidth="1"/>
    <col min="4103" max="4351" width="11.5703125" style="73"/>
    <col min="4352" max="4358" width="12.7109375" style="73" customWidth="1"/>
    <col min="4359" max="4607" width="11.5703125" style="73"/>
    <col min="4608" max="4614" width="12.7109375" style="73" customWidth="1"/>
    <col min="4615" max="4863" width="11.5703125" style="73"/>
    <col min="4864" max="4870" width="12.7109375" style="73" customWidth="1"/>
    <col min="4871" max="5119" width="11.5703125" style="73"/>
    <col min="5120" max="5126" width="12.7109375" style="73" customWidth="1"/>
    <col min="5127" max="5375" width="11.5703125" style="73"/>
    <col min="5376" max="5382" width="12.7109375" style="73" customWidth="1"/>
    <col min="5383" max="5631" width="11.5703125" style="73"/>
    <col min="5632" max="5638" width="12.7109375" style="73" customWidth="1"/>
    <col min="5639" max="5887" width="11.5703125" style="73"/>
    <col min="5888" max="5894" width="12.7109375" style="73" customWidth="1"/>
    <col min="5895" max="6143" width="11.5703125" style="73"/>
    <col min="6144" max="6150" width="12.7109375" style="73" customWidth="1"/>
    <col min="6151" max="6399" width="11.5703125" style="73"/>
    <col min="6400" max="6406" width="12.7109375" style="73" customWidth="1"/>
    <col min="6407" max="6655" width="11.5703125" style="73"/>
    <col min="6656" max="6662" width="12.7109375" style="73" customWidth="1"/>
    <col min="6663" max="6911" width="11.5703125" style="73"/>
    <col min="6912" max="6918" width="12.7109375" style="73" customWidth="1"/>
    <col min="6919" max="7167" width="11.5703125" style="73"/>
    <col min="7168" max="7174" width="12.7109375" style="73" customWidth="1"/>
    <col min="7175" max="7423" width="11.5703125" style="73"/>
    <col min="7424" max="7430" width="12.7109375" style="73" customWidth="1"/>
    <col min="7431" max="7679" width="11.5703125" style="73"/>
    <col min="7680" max="7686" width="12.7109375" style="73" customWidth="1"/>
    <col min="7687" max="7935" width="11.5703125" style="73"/>
    <col min="7936" max="7942" width="12.7109375" style="73" customWidth="1"/>
    <col min="7943" max="8191" width="11.5703125" style="73"/>
    <col min="8192" max="8198" width="12.7109375" style="73" customWidth="1"/>
    <col min="8199" max="8447" width="11.5703125" style="73"/>
    <col min="8448" max="8454" width="12.7109375" style="73" customWidth="1"/>
    <col min="8455" max="8703" width="11.5703125" style="73"/>
    <col min="8704" max="8710" width="12.7109375" style="73" customWidth="1"/>
    <col min="8711" max="8959" width="11.5703125" style="73"/>
    <col min="8960" max="8966" width="12.7109375" style="73" customWidth="1"/>
    <col min="8967" max="9215" width="11.5703125" style="73"/>
    <col min="9216" max="9222" width="12.7109375" style="73" customWidth="1"/>
    <col min="9223" max="9471" width="11.5703125" style="73"/>
    <col min="9472" max="9478" width="12.7109375" style="73" customWidth="1"/>
    <col min="9479" max="9727" width="11.5703125" style="73"/>
    <col min="9728" max="9734" width="12.7109375" style="73" customWidth="1"/>
    <col min="9735" max="9983" width="11.5703125" style="73"/>
    <col min="9984" max="9990" width="12.7109375" style="73" customWidth="1"/>
    <col min="9991" max="10239" width="11.5703125" style="73"/>
    <col min="10240" max="10246" width="12.7109375" style="73" customWidth="1"/>
    <col min="10247" max="10495" width="11.5703125" style="73"/>
    <col min="10496" max="10502" width="12.7109375" style="73" customWidth="1"/>
    <col min="10503" max="10751" width="11.5703125" style="73"/>
    <col min="10752" max="10758" width="12.7109375" style="73" customWidth="1"/>
    <col min="10759" max="11007" width="11.5703125" style="73"/>
    <col min="11008" max="11014" width="12.7109375" style="73" customWidth="1"/>
    <col min="11015" max="11263" width="11.5703125" style="73"/>
    <col min="11264" max="11270" width="12.7109375" style="73" customWidth="1"/>
    <col min="11271" max="11519" width="11.5703125" style="73"/>
    <col min="11520" max="11526" width="12.7109375" style="73" customWidth="1"/>
    <col min="11527" max="11775" width="11.5703125" style="73"/>
    <col min="11776" max="11782" width="12.7109375" style="73" customWidth="1"/>
    <col min="11783" max="12031" width="11.5703125" style="73"/>
    <col min="12032" max="12038" width="12.7109375" style="73" customWidth="1"/>
    <col min="12039" max="12287" width="11.5703125" style="73"/>
    <col min="12288" max="12294" width="12.7109375" style="73" customWidth="1"/>
    <col min="12295" max="12543" width="11.5703125" style="73"/>
    <col min="12544" max="12550" width="12.7109375" style="73" customWidth="1"/>
    <col min="12551" max="12799" width="11.5703125" style="73"/>
    <col min="12800" max="12806" width="12.7109375" style="73" customWidth="1"/>
    <col min="12807" max="13055" width="11.5703125" style="73"/>
    <col min="13056" max="13062" width="12.7109375" style="73" customWidth="1"/>
    <col min="13063" max="13311" width="11.5703125" style="73"/>
    <col min="13312" max="13318" width="12.7109375" style="73" customWidth="1"/>
    <col min="13319" max="13567" width="11.5703125" style="73"/>
    <col min="13568" max="13574" width="12.7109375" style="73" customWidth="1"/>
    <col min="13575" max="13823" width="11.5703125" style="73"/>
    <col min="13824" max="13830" width="12.7109375" style="73" customWidth="1"/>
    <col min="13831" max="14079" width="11.5703125" style="73"/>
    <col min="14080" max="14086" width="12.7109375" style="73" customWidth="1"/>
    <col min="14087" max="14335" width="11.5703125" style="73"/>
    <col min="14336" max="14342" width="12.7109375" style="73" customWidth="1"/>
    <col min="14343" max="14591" width="11.5703125" style="73"/>
    <col min="14592" max="14598" width="12.7109375" style="73" customWidth="1"/>
    <col min="14599" max="14847" width="11.5703125" style="73"/>
    <col min="14848" max="14854" width="12.7109375" style="73" customWidth="1"/>
    <col min="14855" max="15103" width="11.5703125" style="73"/>
    <col min="15104" max="15110" width="12.7109375" style="73" customWidth="1"/>
    <col min="15111" max="15359" width="11.5703125" style="73"/>
    <col min="15360" max="15366" width="12.7109375" style="73" customWidth="1"/>
    <col min="15367" max="15615" width="11.5703125" style="73"/>
    <col min="15616" max="15622" width="12.7109375" style="73" customWidth="1"/>
    <col min="15623" max="15871" width="11.5703125" style="73"/>
    <col min="15872" max="15878" width="12.7109375" style="73" customWidth="1"/>
    <col min="15879" max="16127" width="11.5703125" style="73"/>
    <col min="16128" max="16134" width="12.7109375" style="73" customWidth="1"/>
    <col min="16135" max="16384" width="11.5703125" style="73"/>
  </cols>
  <sheetData>
    <row r="1" spans="1:7" s="72" customFormat="1" ht="45" customHeight="1">
      <c r="A1" s="75" t="s">
        <v>344</v>
      </c>
      <c r="B1" s="75"/>
      <c r="C1" s="75"/>
      <c r="D1" s="75"/>
      <c r="E1" s="75"/>
      <c r="F1" s="75"/>
      <c r="G1" s="75"/>
    </row>
    <row r="2" spans="1:7" s="43" customFormat="1"/>
    <row r="30" spans="1:7" ht="13.5" thickBot="1"/>
    <row r="31" spans="1:7" ht="53.1" customHeight="1" thickBot="1">
      <c r="A31" s="368" t="s">
        <v>245</v>
      </c>
      <c r="B31" s="967" t="s">
        <v>171</v>
      </c>
      <c r="C31" s="968" t="s">
        <v>113</v>
      </c>
      <c r="D31" s="969" t="s">
        <v>345</v>
      </c>
      <c r="E31" s="968" t="s">
        <v>346</v>
      </c>
      <c r="F31" s="970" t="s">
        <v>347</v>
      </c>
      <c r="G31"/>
    </row>
    <row r="32" spans="1:7" ht="18" customHeight="1">
      <c r="A32" s="963">
        <v>2009</v>
      </c>
      <c r="B32" s="964">
        <v>139298</v>
      </c>
      <c r="C32" s="965">
        <v>48019</v>
      </c>
      <c r="D32" s="965">
        <v>11313</v>
      </c>
      <c r="E32" s="965">
        <v>74083</v>
      </c>
      <c r="F32" s="966">
        <v>17454</v>
      </c>
      <c r="G32"/>
    </row>
    <row r="33" spans="1:7" ht="18" customHeight="1">
      <c r="A33" s="194">
        <v>2010</v>
      </c>
      <c r="B33" s="957">
        <v>155555</v>
      </c>
      <c r="C33" s="958">
        <v>49976</v>
      </c>
      <c r="D33" s="958">
        <v>16241</v>
      </c>
      <c r="E33" s="958">
        <v>93924</v>
      </c>
      <c r="F33" s="959">
        <v>17852</v>
      </c>
      <c r="G33"/>
    </row>
    <row r="34" spans="1:7" ht="18" customHeight="1">
      <c r="A34" s="194">
        <v>2011</v>
      </c>
      <c r="B34" s="957">
        <v>158799</v>
      </c>
      <c r="C34" s="958">
        <v>52600</v>
      </c>
      <c r="D34" s="958">
        <v>20904</v>
      </c>
      <c r="E34" s="958">
        <v>99132</v>
      </c>
      <c r="F34" s="959">
        <v>18416</v>
      </c>
      <c r="G34"/>
    </row>
    <row r="35" spans="1:7" ht="18" customHeight="1">
      <c r="A35" s="194">
        <v>2012</v>
      </c>
      <c r="B35" s="957">
        <v>160883</v>
      </c>
      <c r="C35" s="958">
        <v>54438</v>
      </c>
      <c r="D35" s="958">
        <v>21534</v>
      </c>
      <c r="E35" s="958">
        <v>99711</v>
      </c>
      <c r="F35" s="959">
        <v>18042</v>
      </c>
      <c r="G35"/>
    </row>
    <row r="36" spans="1:7" ht="18" customHeight="1">
      <c r="A36" s="194">
        <v>2013</v>
      </c>
      <c r="B36" s="957">
        <v>166124</v>
      </c>
      <c r="C36" s="958">
        <v>58345</v>
      </c>
      <c r="D36" s="958">
        <v>23760</v>
      </c>
      <c r="E36" s="958">
        <v>100895</v>
      </c>
      <c r="F36" s="959">
        <v>19090</v>
      </c>
      <c r="G36"/>
    </row>
    <row r="37" spans="1:7" ht="18" customHeight="1">
      <c r="A37" s="194">
        <v>2014</v>
      </c>
      <c r="B37" s="957">
        <v>165166</v>
      </c>
      <c r="C37" s="958">
        <v>63305</v>
      </c>
      <c r="D37" s="958">
        <v>23561</v>
      </c>
      <c r="E37" s="958">
        <v>101111</v>
      </c>
      <c r="F37" s="959">
        <v>18005</v>
      </c>
      <c r="G37"/>
    </row>
    <row r="38" spans="1:7" ht="18" customHeight="1">
      <c r="A38" s="194">
        <v>2015</v>
      </c>
      <c r="B38" s="957">
        <v>169888</v>
      </c>
      <c r="C38" s="958">
        <v>67411</v>
      </c>
      <c r="D38" s="958">
        <v>25186</v>
      </c>
      <c r="E38" s="958">
        <v>104491</v>
      </c>
      <c r="F38" s="959">
        <v>18631</v>
      </c>
      <c r="G38"/>
    </row>
    <row r="39" spans="1:7" ht="18" customHeight="1">
      <c r="A39" s="194">
        <v>2016</v>
      </c>
      <c r="B39" s="957">
        <v>175821</v>
      </c>
      <c r="C39" s="958">
        <v>70118</v>
      </c>
      <c r="D39" s="958">
        <v>25707</v>
      </c>
      <c r="E39" s="958">
        <v>109620</v>
      </c>
      <c r="F39" s="959">
        <v>18652</v>
      </c>
      <c r="G39"/>
    </row>
    <row r="40" spans="1:7" ht="18" customHeight="1" thickBot="1">
      <c r="A40" s="195">
        <v>2017</v>
      </c>
      <c r="B40" s="960">
        <v>179378</v>
      </c>
      <c r="C40" s="961">
        <v>71775</v>
      </c>
      <c r="D40" s="961">
        <v>27402</v>
      </c>
      <c r="E40" s="961">
        <v>117016</v>
      </c>
      <c r="F40" s="962">
        <v>18540</v>
      </c>
      <c r="G40"/>
    </row>
    <row r="41" spans="1:7">
      <c r="B41" s="78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zoomScaleNormal="100" workbookViewId="0"/>
  </sheetViews>
  <sheetFormatPr baseColWidth="10" defaultRowHeight="12.75"/>
  <cols>
    <col min="1" max="1" width="10.7109375" style="46" customWidth="1"/>
    <col min="2" max="2" width="63.5703125" style="46" customWidth="1"/>
    <col min="3" max="3" width="14.28515625" style="46" customWidth="1"/>
    <col min="4" max="4" width="13.7109375" style="46" customWidth="1"/>
    <col min="5" max="256" width="11.5703125" style="46"/>
    <col min="257" max="257" width="37.7109375" style="46" bestFit="1" customWidth="1"/>
    <col min="258" max="260" width="12.7109375" style="46" customWidth="1"/>
    <col min="261" max="512" width="11.5703125" style="46"/>
    <col min="513" max="513" width="37.7109375" style="46" bestFit="1" customWidth="1"/>
    <col min="514" max="516" width="12.7109375" style="46" customWidth="1"/>
    <col min="517" max="768" width="11.5703125" style="46"/>
    <col min="769" max="769" width="37.7109375" style="46" bestFit="1" customWidth="1"/>
    <col min="770" max="772" width="12.7109375" style="46" customWidth="1"/>
    <col min="773" max="1024" width="11.5703125" style="46"/>
    <col min="1025" max="1025" width="37.7109375" style="46" bestFit="1" customWidth="1"/>
    <col min="1026" max="1028" width="12.7109375" style="46" customWidth="1"/>
    <col min="1029" max="1280" width="11.5703125" style="46"/>
    <col min="1281" max="1281" width="37.7109375" style="46" bestFit="1" customWidth="1"/>
    <col min="1282" max="1284" width="12.7109375" style="46" customWidth="1"/>
    <col min="1285" max="1536" width="11.5703125" style="46"/>
    <col min="1537" max="1537" width="37.7109375" style="46" bestFit="1" customWidth="1"/>
    <col min="1538" max="1540" width="12.7109375" style="46" customWidth="1"/>
    <col min="1541" max="1792" width="11.5703125" style="46"/>
    <col min="1793" max="1793" width="37.7109375" style="46" bestFit="1" customWidth="1"/>
    <col min="1794" max="1796" width="12.7109375" style="46" customWidth="1"/>
    <col min="1797" max="2048" width="11.5703125" style="46"/>
    <col min="2049" max="2049" width="37.7109375" style="46" bestFit="1" customWidth="1"/>
    <col min="2050" max="2052" width="12.7109375" style="46" customWidth="1"/>
    <col min="2053" max="2304" width="11.5703125" style="46"/>
    <col min="2305" max="2305" width="37.7109375" style="46" bestFit="1" customWidth="1"/>
    <col min="2306" max="2308" width="12.7109375" style="46" customWidth="1"/>
    <col min="2309" max="2560" width="11.5703125" style="46"/>
    <col min="2561" max="2561" width="37.7109375" style="46" bestFit="1" customWidth="1"/>
    <col min="2562" max="2564" width="12.7109375" style="46" customWidth="1"/>
    <col min="2565" max="2816" width="11.5703125" style="46"/>
    <col min="2817" max="2817" width="37.7109375" style="46" bestFit="1" customWidth="1"/>
    <col min="2818" max="2820" width="12.7109375" style="46" customWidth="1"/>
    <col min="2821" max="3072" width="11.5703125" style="46"/>
    <col min="3073" max="3073" width="37.7109375" style="46" bestFit="1" customWidth="1"/>
    <col min="3074" max="3076" width="12.7109375" style="46" customWidth="1"/>
    <col min="3077" max="3328" width="11.5703125" style="46"/>
    <col min="3329" max="3329" width="37.7109375" style="46" bestFit="1" customWidth="1"/>
    <col min="3330" max="3332" width="12.7109375" style="46" customWidth="1"/>
    <col min="3333" max="3584" width="11.5703125" style="46"/>
    <col min="3585" max="3585" width="37.7109375" style="46" bestFit="1" customWidth="1"/>
    <col min="3586" max="3588" width="12.7109375" style="46" customWidth="1"/>
    <col min="3589" max="3840" width="11.5703125" style="46"/>
    <col min="3841" max="3841" width="37.7109375" style="46" bestFit="1" customWidth="1"/>
    <col min="3842" max="3844" width="12.7109375" style="46" customWidth="1"/>
    <col min="3845" max="4096" width="11.5703125" style="46"/>
    <col min="4097" max="4097" width="37.7109375" style="46" bestFit="1" customWidth="1"/>
    <col min="4098" max="4100" width="12.7109375" style="46" customWidth="1"/>
    <col min="4101" max="4352" width="11.5703125" style="46"/>
    <col min="4353" max="4353" width="37.7109375" style="46" bestFit="1" customWidth="1"/>
    <col min="4354" max="4356" width="12.7109375" style="46" customWidth="1"/>
    <col min="4357" max="4608" width="11.5703125" style="46"/>
    <col min="4609" max="4609" width="37.7109375" style="46" bestFit="1" customWidth="1"/>
    <col min="4610" max="4612" width="12.7109375" style="46" customWidth="1"/>
    <col min="4613" max="4864" width="11.5703125" style="46"/>
    <col min="4865" max="4865" width="37.7109375" style="46" bestFit="1" customWidth="1"/>
    <col min="4866" max="4868" width="12.7109375" style="46" customWidth="1"/>
    <col min="4869" max="5120" width="11.5703125" style="46"/>
    <col min="5121" max="5121" width="37.7109375" style="46" bestFit="1" customWidth="1"/>
    <col min="5122" max="5124" width="12.7109375" style="46" customWidth="1"/>
    <col min="5125" max="5376" width="11.5703125" style="46"/>
    <col min="5377" max="5377" width="37.7109375" style="46" bestFit="1" customWidth="1"/>
    <col min="5378" max="5380" width="12.7109375" style="46" customWidth="1"/>
    <col min="5381" max="5632" width="11.5703125" style="46"/>
    <col min="5633" max="5633" width="37.7109375" style="46" bestFit="1" customWidth="1"/>
    <col min="5634" max="5636" width="12.7109375" style="46" customWidth="1"/>
    <col min="5637" max="5888" width="11.5703125" style="46"/>
    <col min="5889" max="5889" width="37.7109375" style="46" bestFit="1" customWidth="1"/>
    <col min="5890" max="5892" width="12.7109375" style="46" customWidth="1"/>
    <col min="5893" max="6144" width="11.5703125" style="46"/>
    <col min="6145" max="6145" width="37.7109375" style="46" bestFit="1" customWidth="1"/>
    <col min="6146" max="6148" width="12.7109375" style="46" customWidth="1"/>
    <col min="6149" max="6400" width="11.5703125" style="46"/>
    <col min="6401" max="6401" width="37.7109375" style="46" bestFit="1" customWidth="1"/>
    <col min="6402" max="6404" width="12.7109375" style="46" customWidth="1"/>
    <col min="6405" max="6656" width="11.5703125" style="46"/>
    <col min="6657" max="6657" width="37.7109375" style="46" bestFit="1" customWidth="1"/>
    <col min="6658" max="6660" width="12.7109375" style="46" customWidth="1"/>
    <col min="6661" max="6912" width="11.5703125" style="46"/>
    <col min="6913" max="6913" width="37.7109375" style="46" bestFit="1" customWidth="1"/>
    <col min="6914" max="6916" width="12.7109375" style="46" customWidth="1"/>
    <col min="6917" max="7168" width="11.5703125" style="46"/>
    <col min="7169" max="7169" width="37.7109375" style="46" bestFit="1" customWidth="1"/>
    <col min="7170" max="7172" width="12.7109375" style="46" customWidth="1"/>
    <col min="7173" max="7424" width="11.5703125" style="46"/>
    <col min="7425" max="7425" width="37.7109375" style="46" bestFit="1" customWidth="1"/>
    <col min="7426" max="7428" width="12.7109375" style="46" customWidth="1"/>
    <col min="7429" max="7680" width="11.5703125" style="46"/>
    <col min="7681" max="7681" width="37.7109375" style="46" bestFit="1" customWidth="1"/>
    <col min="7682" max="7684" width="12.7109375" style="46" customWidth="1"/>
    <col min="7685" max="7936" width="11.5703125" style="46"/>
    <col min="7937" max="7937" width="37.7109375" style="46" bestFit="1" customWidth="1"/>
    <col min="7938" max="7940" width="12.7109375" style="46" customWidth="1"/>
    <col min="7941" max="8192" width="11.5703125" style="46"/>
    <col min="8193" max="8193" width="37.7109375" style="46" bestFit="1" customWidth="1"/>
    <col min="8194" max="8196" width="12.7109375" style="46" customWidth="1"/>
    <col min="8197" max="8448" width="11.5703125" style="46"/>
    <col min="8449" max="8449" width="37.7109375" style="46" bestFit="1" customWidth="1"/>
    <col min="8450" max="8452" width="12.7109375" style="46" customWidth="1"/>
    <col min="8453" max="8704" width="11.5703125" style="46"/>
    <col min="8705" max="8705" width="37.7109375" style="46" bestFit="1" customWidth="1"/>
    <col min="8706" max="8708" width="12.7109375" style="46" customWidth="1"/>
    <col min="8709" max="8960" width="11.5703125" style="46"/>
    <col min="8961" max="8961" width="37.7109375" style="46" bestFit="1" customWidth="1"/>
    <col min="8962" max="8964" width="12.7109375" style="46" customWidth="1"/>
    <col min="8965" max="9216" width="11.5703125" style="46"/>
    <col min="9217" max="9217" width="37.7109375" style="46" bestFit="1" customWidth="1"/>
    <col min="9218" max="9220" width="12.7109375" style="46" customWidth="1"/>
    <col min="9221" max="9472" width="11.5703125" style="46"/>
    <col min="9473" max="9473" width="37.7109375" style="46" bestFit="1" customWidth="1"/>
    <col min="9474" max="9476" width="12.7109375" style="46" customWidth="1"/>
    <col min="9477" max="9728" width="11.5703125" style="46"/>
    <col min="9729" max="9729" width="37.7109375" style="46" bestFit="1" customWidth="1"/>
    <col min="9730" max="9732" width="12.7109375" style="46" customWidth="1"/>
    <col min="9733" max="9984" width="11.5703125" style="46"/>
    <col min="9985" max="9985" width="37.7109375" style="46" bestFit="1" customWidth="1"/>
    <col min="9986" max="9988" width="12.7109375" style="46" customWidth="1"/>
    <col min="9989" max="10240" width="11.5703125" style="46"/>
    <col min="10241" max="10241" width="37.7109375" style="46" bestFit="1" customWidth="1"/>
    <col min="10242" max="10244" width="12.7109375" style="46" customWidth="1"/>
    <col min="10245" max="10496" width="11.5703125" style="46"/>
    <col min="10497" max="10497" width="37.7109375" style="46" bestFit="1" customWidth="1"/>
    <col min="10498" max="10500" width="12.7109375" style="46" customWidth="1"/>
    <col min="10501" max="10752" width="11.5703125" style="46"/>
    <col min="10753" max="10753" width="37.7109375" style="46" bestFit="1" customWidth="1"/>
    <col min="10754" max="10756" width="12.7109375" style="46" customWidth="1"/>
    <col min="10757" max="11008" width="11.5703125" style="46"/>
    <col min="11009" max="11009" width="37.7109375" style="46" bestFit="1" customWidth="1"/>
    <col min="11010" max="11012" width="12.7109375" style="46" customWidth="1"/>
    <col min="11013" max="11264" width="11.5703125" style="46"/>
    <col min="11265" max="11265" width="37.7109375" style="46" bestFit="1" customWidth="1"/>
    <col min="11266" max="11268" width="12.7109375" style="46" customWidth="1"/>
    <col min="11269" max="11520" width="11.5703125" style="46"/>
    <col min="11521" max="11521" width="37.7109375" style="46" bestFit="1" customWidth="1"/>
    <col min="11522" max="11524" width="12.7109375" style="46" customWidth="1"/>
    <col min="11525" max="11776" width="11.5703125" style="46"/>
    <col min="11777" max="11777" width="37.7109375" style="46" bestFit="1" customWidth="1"/>
    <col min="11778" max="11780" width="12.7109375" style="46" customWidth="1"/>
    <col min="11781" max="12032" width="11.5703125" style="46"/>
    <col min="12033" max="12033" width="37.7109375" style="46" bestFit="1" customWidth="1"/>
    <col min="12034" max="12036" width="12.7109375" style="46" customWidth="1"/>
    <col min="12037" max="12288" width="11.5703125" style="46"/>
    <col min="12289" max="12289" width="37.7109375" style="46" bestFit="1" customWidth="1"/>
    <col min="12290" max="12292" width="12.7109375" style="46" customWidth="1"/>
    <col min="12293" max="12544" width="11.5703125" style="46"/>
    <col min="12545" max="12545" width="37.7109375" style="46" bestFit="1" customWidth="1"/>
    <col min="12546" max="12548" width="12.7109375" style="46" customWidth="1"/>
    <col min="12549" max="12800" width="11.5703125" style="46"/>
    <col min="12801" max="12801" width="37.7109375" style="46" bestFit="1" customWidth="1"/>
    <col min="12802" max="12804" width="12.7109375" style="46" customWidth="1"/>
    <col min="12805" max="13056" width="11.5703125" style="46"/>
    <col min="13057" max="13057" width="37.7109375" style="46" bestFit="1" customWidth="1"/>
    <col min="13058" max="13060" width="12.7109375" style="46" customWidth="1"/>
    <col min="13061" max="13312" width="11.5703125" style="46"/>
    <col min="13313" max="13313" width="37.7109375" style="46" bestFit="1" customWidth="1"/>
    <col min="13314" max="13316" width="12.7109375" style="46" customWidth="1"/>
    <col min="13317" max="13568" width="11.5703125" style="46"/>
    <col min="13569" max="13569" width="37.7109375" style="46" bestFit="1" customWidth="1"/>
    <col min="13570" max="13572" width="12.7109375" style="46" customWidth="1"/>
    <col min="13573" max="13824" width="11.5703125" style="46"/>
    <col min="13825" max="13825" width="37.7109375" style="46" bestFit="1" customWidth="1"/>
    <col min="13826" max="13828" width="12.7109375" style="46" customWidth="1"/>
    <col min="13829" max="14080" width="11.5703125" style="46"/>
    <col min="14081" max="14081" width="37.7109375" style="46" bestFit="1" customWidth="1"/>
    <col min="14082" max="14084" width="12.7109375" style="46" customWidth="1"/>
    <col min="14085" max="14336" width="11.5703125" style="46"/>
    <col min="14337" max="14337" width="37.7109375" style="46" bestFit="1" customWidth="1"/>
    <col min="14338" max="14340" width="12.7109375" style="46" customWidth="1"/>
    <col min="14341" max="14592" width="11.5703125" style="46"/>
    <col min="14593" max="14593" width="37.7109375" style="46" bestFit="1" customWidth="1"/>
    <col min="14594" max="14596" width="12.7109375" style="46" customWidth="1"/>
    <col min="14597" max="14848" width="11.5703125" style="46"/>
    <col min="14849" max="14849" width="37.7109375" style="46" bestFit="1" customWidth="1"/>
    <col min="14850" max="14852" width="12.7109375" style="46" customWidth="1"/>
    <col min="14853" max="15104" width="11.5703125" style="46"/>
    <col min="15105" max="15105" width="37.7109375" style="46" bestFit="1" customWidth="1"/>
    <col min="15106" max="15108" width="12.7109375" style="46" customWidth="1"/>
    <col min="15109" max="15360" width="11.5703125" style="46"/>
    <col min="15361" max="15361" width="37.7109375" style="46" bestFit="1" customWidth="1"/>
    <col min="15362" max="15364" width="12.7109375" style="46" customWidth="1"/>
    <col min="15365" max="15616" width="11.5703125" style="46"/>
    <col min="15617" max="15617" width="37.7109375" style="46" bestFit="1" customWidth="1"/>
    <col min="15618" max="15620" width="12.7109375" style="46" customWidth="1"/>
    <col min="15621" max="15872" width="11.5703125" style="46"/>
    <col min="15873" max="15873" width="37.7109375" style="46" bestFit="1" customWidth="1"/>
    <col min="15874" max="15876" width="12.7109375" style="46" customWidth="1"/>
    <col min="15877" max="16128" width="11.5703125" style="46"/>
    <col min="16129" max="16129" width="37.7109375" style="46" bestFit="1" customWidth="1"/>
    <col min="16130" max="16132" width="12.7109375" style="46" customWidth="1"/>
    <col min="16133" max="16383" width="11.5703125" style="46"/>
    <col min="16384" max="16384" width="11.5703125" style="46" customWidth="1"/>
  </cols>
  <sheetData>
    <row r="1" spans="1:4" s="72" customFormat="1" ht="45" customHeight="1">
      <c r="A1" s="75" t="s">
        <v>703</v>
      </c>
      <c r="C1" s="75"/>
      <c r="D1" s="75"/>
    </row>
    <row r="2" spans="1:4" s="73" customFormat="1" ht="13.5" thickBot="1"/>
    <row r="3" spans="1:4" s="73" customFormat="1" ht="36.75" customHeight="1" thickBot="1">
      <c r="A3" s="560" t="s">
        <v>330</v>
      </c>
      <c r="B3" s="561" t="s">
        <v>348</v>
      </c>
      <c r="C3" s="973" t="s">
        <v>349</v>
      </c>
      <c r="D3" s="552" t="s">
        <v>350</v>
      </c>
    </row>
    <row r="4" spans="1:4" s="73" customFormat="1" ht="19.5" customHeight="1">
      <c r="A4" s="390" t="s">
        <v>27</v>
      </c>
      <c r="B4" s="971" t="s">
        <v>351</v>
      </c>
      <c r="C4" s="198">
        <v>100</v>
      </c>
      <c r="D4" s="199">
        <v>1.57</v>
      </c>
    </row>
    <row r="5" spans="1:4" s="73" customFormat="1" ht="19.5" customHeight="1">
      <c r="A5" s="391">
        <v>190</v>
      </c>
      <c r="B5" s="392" t="s">
        <v>352</v>
      </c>
      <c r="C5" s="200">
        <v>100</v>
      </c>
      <c r="D5" s="201">
        <v>6.47</v>
      </c>
    </row>
    <row r="6" spans="1:4" s="73" customFormat="1" ht="19.5" customHeight="1">
      <c r="A6" s="391" t="s">
        <v>28</v>
      </c>
      <c r="B6" s="828" t="s">
        <v>605</v>
      </c>
      <c r="C6" s="202">
        <v>93.05</v>
      </c>
      <c r="D6" s="201">
        <v>0.9</v>
      </c>
    </row>
    <row r="7" spans="1:4" s="73" customFormat="1" ht="19.5" customHeight="1">
      <c r="A7" s="391" t="s">
        <v>29</v>
      </c>
      <c r="B7" s="828" t="s">
        <v>353</v>
      </c>
      <c r="C7" s="202">
        <v>89.05</v>
      </c>
      <c r="D7" s="201">
        <v>3.51</v>
      </c>
    </row>
    <row r="8" spans="1:4" s="73" customFormat="1" ht="19.5" customHeight="1">
      <c r="A8" s="391">
        <v>309</v>
      </c>
      <c r="B8" s="828" t="s">
        <v>354</v>
      </c>
      <c r="C8" s="202">
        <v>86.75</v>
      </c>
      <c r="D8" s="201">
        <v>-1.42</v>
      </c>
    </row>
    <row r="9" spans="1:4" s="73" customFormat="1" ht="19.5" customHeight="1">
      <c r="A9" s="391" t="s">
        <v>30</v>
      </c>
      <c r="B9" s="828" t="s">
        <v>355</v>
      </c>
      <c r="C9" s="202">
        <v>84.45</v>
      </c>
      <c r="D9" s="201">
        <v>0.99</v>
      </c>
    </row>
    <row r="10" spans="1:4" s="73" customFormat="1" ht="19.5" customHeight="1">
      <c r="A10" s="391" t="s">
        <v>31</v>
      </c>
      <c r="B10" s="828" t="s">
        <v>356</v>
      </c>
      <c r="C10" s="202">
        <v>78.930000000000007</v>
      </c>
      <c r="D10" s="201">
        <v>3.71</v>
      </c>
    </row>
    <row r="11" spans="1:4" s="73" customFormat="1" ht="19.5" customHeight="1">
      <c r="A11" s="391" t="s">
        <v>32</v>
      </c>
      <c r="B11" s="828" t="s">
        <v>357</v>
      </c>
      <c r="C11" s="202">
        <v>74.069999999999993</v>
      </c>
      <c r="D11" s="201">
        <v>1.1399999999999999</v>
      </c>
    </row>
    <row r="12" spans="1:4" s="73" customFormat="1" ht="19.5" customHeight="1">
      <c r="A12" s="391">
        <v>180</v>
      </c>
      <c r="B12" s="828" t="s">
        <v>358</v>
      </c>
      <c r="C12" s="202">
        <v>72.33</v>
      </c>
      <c r="D12" s="201">
        <v>0.51</v>
      </c>
    </row>
    <row r="13" spans="1:4" s="73" customFormat="1" ht="19.5" customHeight="1">
      <c r="A13" s="391">
        <v>193</v>
      </c>
      <c r="B13" s="828" t="s">
        <v>359</v>
      </c>
      <c r="C13" s="202">
        <v>45.99</v>
      </c>
      <c r="D13" s="201">
        <v>-6.13</v>
      </c>
    </row>
    <row r="14" spans="1:4" s="73" customFormat="1" ht="19.5" customHeight="1" thickBot="1">
      <c r="A14" s="393">
        <v>182</v>
      </c>
      <c r="B14" s="972" t="s">
        <v>360</v>
      </c>
      <c r="C14" s="203">
        <v>36.18</v>
      </c>
      <c r="D14" s="204">
        <v>0.87</v>
      </c>
    </row>
    <row r="15" spans="1:4" s="73" customFormat="1"/>
    <row r="16" spans="1:4" s="73" customFormat="1">
      <c r="B16" s="835" t="s">
        <v>617</v>
      </c>
    </row>
    <row r="17" spans="2:2" s="73" customFormat="1">
      <c r="B17" s="78"/>
    </row>
    <row r="18" spans="2:2" s="73" customFormat="1"/>
    <row r="19" spans="2:2" s="73" customFormat="1"/>
    <row r="20" spans="2:2" s="73" customFormat="1"/>
    <row r="21" spans="2:2" s="73" customFormat="1"/>
    <row r="22" spans="2:2" s="73" customFormat="1"/>
    <row r="23" spans="2:2" s="73" customFormat="1"/>
    <row r="24" spans="2:2" s="73" customFormat="1"/>
    <row r="25" spans="2:2" s="73" customFormat="1"/>
    <row r="26" spans="2:2" s="73" customFormat="1"/>
    <row r="27" spans="2:2" s="73" customFormat="1"/>
    <row r="28" spans="2:2" s="73" customFormat="1"/>
  </sheetData>
  <sortState ref="B4:E14">
    <sortCondition descending="1" ref="C4:C14"/>
  </sortState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zoomScaleNormal="100" workbookViewId="0">
      <selection activeCell="H24" sqref="H24"/>
    </sheetView>
  </sheetViews>
  <sheetFormatPr baseColWidth="10" defaultRowHeight="12.75"/>
  <cols>
    <col min="1" max="1" width="49.140625" style="46" customWidth="1"/>
    <col min="2" max="2" width="12.7109375" style="46" customWidth="1"/>
    <col min="3" max="3" width="14.140625" style="46" customWidth="1"/>
    <col min="4" max="256" width="11.5703125" style="46"/>
    <col min="257" max="257" width="35.28515625" style="46" customWidth="1"/>
    <col min="258" max="259" width="12.7109375" style="46" customWidth="1"/>
    <col min="260" max="512" width="11.5703125" style="46"/>
    <col min="513" max="513" width="35.28515625" style="46" customWidth="1"/>
    <col min="514" max="515" width="12.7109375" style="46" customWidth="1"/>
    <col min="516" max="768" width="11.5703125" style="46"/>
    <col min="769" max="769" width="35.28515625" style="46" customWidth="1"/>
    <col min="770" max="771" width="12.7109375" style="46" customWidth="1"/>
    <col min="772" max="1024" width="11.5703125" style="46"/>
    <col min="1025" max="1025" width="35.28515625" style="46" customWidth="1"/>
    <col min="1026" max="1027" width="12.7109375" style="46" customWidth="1"/>
    <col min="1028" max="1280" width="11.5703125" style="46"/>
    <col min="1281" max="1281" width="35.28515625" style="46" customWidth="1"/>
    <col min="1282" max="1283" width="12.7109375" style="46" customWidth="1"/>
    <col min="1284" max="1536" width="11.5703125" style="46"/>
    <col min="1537" max="1537" width="35.28515625" style="46" customWidth="1"/>
    <col min="1538" max="1539" width="12.7109375" style="46" customWidth="1"/>
    <col min="1540" max="1792" width="11.5703125" style="46"/>
    <col min="1793" max="1793" width="35.28515625" style="46" customWidth="1"/>
    <col min="1794" max="1795" width="12.7109375" style="46" customWidth="1"/>
    <col min="1796" max="2048" width="11.5703125" style="46"/>
    <col min="2049" max="2049" width="35.28515625" style="46" customWidth="1"/>
    <col min="2050" max="2051" width="12.7109375" style="46" customWidth="1"/>
    <col min="2052" max="2304" width="11.5703125" style="46"/>
    <col min="2305" max="2305" width="35.28515625" style="46" customWidth="1"/>
    <col min="2306" max="2307" width="12.7109375" style="46" customWidth="1"/>
    <col min="2308" max="2560" width="11.5703125" style="46"/>
    <col min="2561" max="2561" width="35.28515625" style="46" customWidth="1"/>
    <col min="2562" max="2563" width="12.7109375" style="46" customWidth="1"/>
    <col min="2564" max="2816" width="11.5703125" style="46"/>
    <col min="2817" max="2817" width="35.28515625" style="46" customWidth="1"/>
    <col min="2818" max="2819" width="12.7109375" style="46" customWidth="1"/>
    <col min="2820" max="3072" width="11.5703125" style="46"/>
    <col min="3073" max="3073" width="35.28515625" style="46" customWidth="1"/>
    <col min="3074" max="3075" width="12.7109375" style="46" customWidth="1"/>
    <col min="3076" max="3328" width="11.5703125" style="46"/>
    <col min="3329" max="3329" width="35.28515625" style="46" customWidth="1"/>
    <col min="3330" max="3331" width="12.7109375" style="46" customWidth="1"/>
    <col min="3332" max="3584" width="11.5703125" style="46"/>
    <col min="3585" max="3585" width="35.28515625" style="46" customWidth="1"/>
    <col min="3586" max="3587" width="12.7109375" style="46" customWidth="1"/>
    <col min="3588" max="3840" width="11.5703125" style="46"/>
    <col min="3841" max="3841" width="35.28515625" style="46" customWidth="1"/>
    <col min="3842" max="3843" width="12.7109375" style="46" customWidth="1"/>
    <col min="3844" max="4096" width="11.5703125" style="46"/>
    <col min="4097" max="4097" width="35.28515625" style="46" customWidth="1"/>
    <col min="4098" max="4099" width="12.7109375" style="46" customWidth="1"/>
    <col min="4100" max="4352" width="11.5703125" style="46"/>
    <col min="4353" max="4353" width="35.28515625" style="46" customWidth="1"/>
    <col min="4354" max="4355" width="12.7109375" style="46" customWidth="1"/>
    <col min="4356" max="4608" width="11.5703125" style="46"/>
    <col min="4609" max="4609" width="35.28515625" style="46" customWidth="1"/>
    <col min="4610" max="4611" width="12.7109375" style="46" customWidth="1"/>
    <col min="4612" max="4864" width="11.5703125" style="46"/>
    <col min="4865" max="4865" width="35.28515625" style="46" customWidth="1"/>
    <col min="4866" max="4867" width="12.7109375" style="46" customWidth="1"/>
    <col min="4868" max="5120" width="11.5703125" style="46"/>
    <col min="5121" max="5121" width="35.28515625" style="46" customWidth="1"/>
    <col min="5122" max="5123" width="12.7109375" style="46" customWidth="1"/>
    <col min="5124" max="5376" width="11.5703125" style="46"/>
    <col min="5377" max="5377" width="35.28515625" style="46" customWidth="1"/>
    <col min="5378" max="5379" width="12.7109375" style="46" customWidth="1"/>
    <col min="5380" max="5632" width="11.5703125" style="46"/>
    <col min="5633" max="5633" width="35.28515625" style="46" customWidth="1"/>
    <col min="5634" max="5635" width="12.7109375" style="46" customWidth="1"/>
    <col min="5636" max="5888" width="11.5703125" style="46"/>
    <col min="5889" max="5889" width="35.28515625" style="46" customWidth="1"/>
    <col min="5890" max="5891" width="12.7109375" style="46" customWidth="1"/>
    <col min="5892" max="6144" width="11.5703125" style="46"/>
    <col min="6145" max="6145" width="35.28515625" style="46" customWidth="1"/>
    <col min="6146" max="6147" width="12.7109375" style="46" customWidth="1"/>
    <col min="6148" max="6400" width="11.5703125" style="46"/>
    <col min="6401" max="6401" width="35.28515625" style="46" customWidth="1"/>
    <col min="6402" max="6403" width="12.7109375" style="46" customWidth="1"/>
    <col min="6404" max="6656" width="11.5703125" style="46"/>
    <col min="6657" max="6657" width="35.28515625" style="46" customWidth="1"/>
    <col min="6658" max="6659" width="12.7109375" style="46" customWidth="1"/>
    <col min="6660" max="6912" width="11.5703125" style="46"/>
    <col min="6913" max="6913" width="35.28515625" style="46" customWidth="1"/>
    <col min="6914" max="6915" width="12.7109375" style="46" customWidth="1"/>
    <col min="6916" max="7168" width="11.5703125" style="46"/>
    <col min="7169" max="7169" width="35.28515625" style="46" customWidth="1"/>
    <col min="7170" max="7171" width="12.7109375" style="46" customWidth="1"/>
    <col min="7172" max="7424" width="11.5703125" style="46"/>
    <col min="7425" max="7425" width="35.28515625" style="46" customWidth="1"/>
    <col min="7426" max="7427" width="12.7109375" style="46" customWidth="1"/>
    <col min="7428" max="7680" width="11.5703125" style="46"/>
    <col min="7681" max="7681" width="35.28515625" style="46" customWidth="1"/>
    <col min="7682" max="7683" width="12.7109375" style="46" customWidth="1"/>
    <col min="7684" max="7936" width="11.5703125" style="46"/>
    <col min="7937" max="7937" width="35.28515625" style="46" customWidth="1"/>
    <col min="7938" max="7939" width="12.7109375" style="46" customWidth="1"/>
    <col min="7940" max="8192" width="11.5703125" style="46"/>
    <col min="8193" max="8193" width="35.28515625" style="46" customWidth="1"/>
    <col min="8194" max="8195" width="12.7109375" style="46" customWidth="1"/>
    <col min="8196" max="8448" width="11.5703125" style="46"/>
    <col min="8449" max="8449" width="35.28515625" style="46" customWidth="1"/>
    <col min="8450" max="8451" width="12.7109375" style="46" customWidth="1"/>
    <col min="8452" max="8704" width="11.5703125" style="46"/>
    <col min="8705" max="8705" width="35.28515625" style="46" customWidth="1"/>
    <col min="8706" max="8707" width="12.7109375" style="46" customWidth="1"/>
    <col min="8708" max="8960" width="11.5703125" style="46"/>
    <col min="8961" max="8961" width="35.28515625" style="46" customWidth="1"/>
    <col min="8962" max="8963" width="12.7109375" style="46" customWidth="1"/>
    <col min="8964" max="9216" width="11.5703125" style="46"/>
    <col min="9217" max="9217" width="35.28515625" style="46" customWidth="1"/>
    <col min="9218" max="9219" width="12.7109375" style="46" customWidth="1"/>
    <col min="9220" max="9472" width="11.5703125" style="46"/>
    <col min="9473" max="9473" width="35.28515625" style="46" customWidth="1"/>
    <col min="9474" max="9475" width="12.7109375" style="46" customWidth="1"/>
    <col min="9476" max="9728" width="11.5703125" style="46"/>
    <col min="9729" max="9729" width="35.28515625" style="46" customWidth="1"/>
    <col min="9730" max="9731" width="12.7109375" style="46" customWidth="1"/>
    <col min="9732" max="9984" width="11.5703125" style="46"/>
    <col min="9985" max="9985" width="35.28515625" style="46" customWidth="1"/>
    <col min="9986" max="9987" width="12.7109375" style="46" customWidth="1"/>
    <col min="9988" max="10240" width="11.5703125" style="46"/>
    <col min="10241" max="10241" width="35.28515625" style="46" customWidth="1"/>
    <col min="10242" max="10243" width="12.7109375" style="46" customWidth="1"/>
    <col min="10244" max="10496" width="11.5703125" style="46"/>
    <col min="10497" max="10497" width="35.28515625" style="46" customWidth="1"/>
    <col min="10498" max="10499" width="12.7109375" style="46" customWidth="1"/>
    <col min="10500" max="10752" width="11.5703125" style="46"/>
    <col min="10753" max="10753" width="35.28515625" style="46" customWidth="1"/>
    <col min="10754" max="10755" width="12.7109375" style="46" customWidth="1"/>
    <col min="10756" max="11008" width="11.5703125" style="46"/>
    <col min="11009" max="11009" width="35.28515625" style="46" customWidth="1"/>
    <col min="11010" max="11011" width="12.7109375" style="46" customWidth="1"/>
    <col min="11012" max="11264" width="11.5703125" style="46"/>
    <col min="11265" max="11265" width="35.28515625" style="46" customWidth="1"/>
    <col min="11266" max="11267" width="12.7109375" style="46" customWidth="1"/>
    <col min="11268" max="11520" width="11.5703125" style="46"/>
    <col min="11521" max="11521" width="35.28515625" style="46" customWidth="1"/>
    <col min="11522" max="11523" width="12.7109375" style="46" customWidth="1"/>
    <col min="11524" max="11776" width="11.5703125" style="46"/>
    <col min="11777" max="11777" width="35.28515625" style="46" customWidth="1"/>
    <col min="11778" max="11779" width="12.7109375" style="46" customWidth="1"/>
    <col min="11780" max="12032" width="11.5703125" style="46"/>
    <col min="12033" max="12033" width="35.28515625" style="46" customWidth="1"/>
    <col min="12034" max="12035" width="12.7109375" style="46" customWidth="1"/>
    <col min="12036" max="12288" width="11.5703125" style="46"/>
    <col min="12289" max="12289" width="35.28515625" style="46" customWidth="1"/>
    <col min="12290" max="12291" width="12.7109375" style="46" customWidth="1"/>
    <col min="12292" max="12544" width="11.5703125" style="46"/>
    <col min="12545" max="12545" width="35.28515625" style="46" customWidth="1"/>
    <col min="12546" max="12547" width="12.7109375" style="46" customWidth="1"/>
    <col min="12548" max="12800" width="11.5703125" style="46"/>
    <col min="12801" max="12801" width="35.28515625" style="46" customWidth="1"/>
    <col min="12802" max="12803" width="12.7109375" style="46" customWidth="1"/>
    <col min="12804" max="13056" width="11.5703125" style="46"/>
    <col min="13057" max="13057" width="35.28515625" style="46" customWidth="1"/>
    <col min="13058" max="13059" width="12.7109375" style="46" customWidth="1"/>
    <col min="13060" max="13312" width="11.5703125" style="46"/>
    <col min="13313" max="13313" width="35.28515625" style="46" customWidth="1"/>
    <col min="13314" max="13315" width="12.7109375" style="46" customWidth="1"/>
    <col min="13316" max="13568" width="11.5703125" style="46"/>
    <col min="13569" max="13569" width="35.28515625" style="46" customWidth="1"/>
    <col min="13570" max="13571" width="12.7109375" style="46" customWidth="1"/>
    <col min="13572" max="13824" width="11.5703125" style="46"/>
    <col min="13825" max="13825" width="35.28515625" style="46" customWidth="1"/>
    <col min="13826" max="13827" width="12.7109375" style="46" customWidth="1"/>
    <col min="13828" max="14080" width="11.5703125" style="46"/>
    <col min="14081" max="14081" width="35.28515625" style="46" customWidth="1"/>
    <col min="14082" max="14083" width="12.7109375" style="46" customWidth="1"/>
    <col min="14084" max="14336" width="11.5703125" style="46"/>
    <col min="14337" max="14337" width="35.28515625" style="46" customWidth="1"/>
    <col min="14338" max="14339" width="12.7109375" style="46" customWidth="1"/>
    <col min="14340" max="14592" width="11.5703125" style="46"/>
    <col min="14593" max="14593" width="35.28515625" style="46" customWidth="1"/>
    <col min="14594" max="14595" width="12.7109375" style="46" customWidth="1"/>
    <col min="14596" max="14848" width="11.5703125" style="46"/>
    <col min="14849" max="14849" width="35.28515625" style="46" customWidth="1"/>
    <col min="14850" max="14851" width="12.7109375" style="46" customWidth="1"/>
    <col min="14852" max="15104" width="11.5703125" style="46"/>
    <col min="15105" max="15105" width="35.28515625" style="46" customWidth="1"/>
    <col min="15106" max="15107" width="12.7109375" style="46" customWidth="1"/>
    <col min="15108" max="15360" width="11.5703125" style="46"/>
    <col min="15361" max="15361" width="35.28515625" style="46" customWidth="1"/>
    <col min="15362" max="15363" width="12.7109375" style="46" customWidth="1"/>
    <col min="15364" max="15616" width="11.5703125" style="46"/>
    <col min="15617" max="15617" width="35.28515625" style="46" customWidth="1"/>
    <col min="15618" max="15619" width="12.7109375" style="46" customWidth="1"/>
    <col min="15620" max="15872" width="11.5703125" style="46"/>
    <col min="15873" max="15873" width="35.28515625" style="46" customWidth="1"/>
    <col min="15874" max="15875" width="12.7109375" style="46" customWidth="1"/>
    <col min="15876" max="16128" width="11.5703125" style="46"/>
    <col min="16129" max="16129" width="35.28515625" style="46" customWidth="1"/>
    <col min="16130" max="16131" width="12.7109375" style="46" customWidth="1"/>
    <col min="16132" max="16384" width="11.5703125" style="46"/>
  </cols>
  <sheetData>
    <row r="1" spans="1:4" s="72" customFormat="1" ht="45" customHeight="1">
      <c r="A1" s="75" t="s">
        <v>361</v>
      </c>
      <c r="B1" s="75"/>
      <c r="C1" s="75"/>
      <c r="D1" s="75"/>
    </row>
    <row r="2" spans="1:4" s="73" customFormat="1">
      <c r="A2" s="78"/>
    </row>
    <row r="4" spans="1:4" ht="30" customHeight="1"/>
    <row r="5" spans="1:4" ht="19.899999999999999" customHeight="1"/>
    <row r="6" spans="1:4" ht="19.899999999999999" customHeight="1"/>
    <row r="7" spans="1:4" ht="19.899999999999999" customHeight="1"/>
    <row r="8" spans="1:4" ht="19.899999999999999" customHeight="1"/>
    <row r="9" spans="1:4" ht="19.899999999999999" customHeight="1"/>
    <row r="10" spans="1:4" ht="19.899999999999999" customHeight="1"/>
    <row r="11" spans="1:4" ht="19.899999999999999" customHeight="1"/>
    <row r="12" spans="1:4" ht="19.899999999999999" customHeight="1"/>
    <row r="25" spans="1:3" ht="13.5" thickBot="1"/>
    <row r="26" spans="1:3" ht="26.25" thickBot="1">
      <c r="A26" s="555" t="s">
        <v>348</v>
      </c>
      <c r="B26" s="662">
        <v>2017</v>
      </c>
      <c r="C26" s="552" t="s">
        <v>606</v>
      </c>
    </row>
    <row r="27" spans="1:3" ht="18" customHeight="1">
      <c r="A27" s="815" t="s">
        <v>362</v>
      </c>
      <c r="B27" s="974">
        <v>2143</v>
      </c>
      <c r="C27" s="978">
        <f t="shared" ref="C27:C35" si="0">B27/$B$35</f>
        <v>0.35096626269243369</v>
      </c>
    </row>
    <row r="28" spans="1:3" ht="18" customHeight="1">
      <c r="A28" s="196" t="s">
        <v>363</v>
      </c>
      <c r="B28" s="975">
        <v>1199</v>
      </c>
      <c r="C28" s="979">
        <f t="shared" si="0"/>
        <v>0.19636423190304619</v>
      </c>
    </row>
    <row r="29" spans="1:3" ht="18" customHeight="1">
      <c r="A29" s="196" t="s">
        <v>364</v>
      </c>
      <c r="B29" s="975">
        <v>851</v>
      </c>
      <c r="C29" s="979">
        <f t="shared" si="0"/>
        <v>0.13937111038322961</v>
      </c>
    </row>
    <row r="30" spans="1:3" ht="18" customHeight="1">
      <c r="A30" s="196" t="s">
        <v>365</v>
      </c>
      <c r="B30" s="975">
        <v>602</v>
      </c>
      <c r="C30" s="979">
        <f t="shared" si="0"/>
        <v>9.8591549295774641E-2</v>
      </c>
    </row>
    <row r="31" spans="1:3" ht="18" customHeight="1">
      <c r="A31" s="196" t="s">
        <v>366</v>
      </c>
      <c r="B31" s="975">
        <v>590</v>
      </c>
      <c r="C31" s="979">
        <f t="shared" si="0"/>
        <v>9.6626269243367174E-2</v>
      </c>
    </row>
    <row r="32" spans="1:3" ht="18" customHeight="1">
      <c r="A32" s="196" t="s">
        <v>367</v>
      </c>
      <c r="B32" s="975">
        <v>401</v>
      </c>
      <c r="C32" s="979">
        <f t="shared" si="0"/>
        <v>6.5673108417949558E-2</v>
      </c>
    </row>
    <row r="33" spans="1:3" ht="18" customHeight="1">
      <c r="A33" s="797" t="s">
        <v>368</v>
      </c>
      <c r="B33" s="975">
        <v>222</v>
      </c>
      <c r="C33" s="979">
        <f t="shared" si="0"/>
        <v>3.6357680969538161E-2</v>
      </c>
    </row>
    <row r="34" spans="1:3" ht="18" customHeight="1" thickBot="1">
      <c r="A34" s="799" t="s">
        <v>607</v>
      </c>
      <c r="B34" s="976">
        <v>98</v>
      </c>
      <c r="C34" s="980">
        <f t="shared" ref="C34" si="1">B34/$B$35</f>
        <v>1.604978709466099E-2</v>
      </c>
    </row>
    <row r="35" spans="1:3" ht="18" customHeight="1" thickBot="1">
      <c r="A35" s="191" t="s">
        <v>46</v>
      </c>
      <c r="B35" s="977">
        <f>SUM(B27:B34)</f>
        <v>6106</v>
      </c>
      <c r="C35" s="981">
        <f t="shared" si="0"/>
        <v>1</v>
      </c>
    </row>
    <row r="39" spans="1:3">
      <c r="B39" s="359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/>
  </sheetViews>
  <sheetFormatPr baseColWidth="10" defaultRowHeight="12.75"/>
  <cols>
    <col min="1" max="1" width="43.28515625" style="43" customWidth="1"/>
    <col min="2" max="2" width="10.7109375" style="43" customWidth="1"/>
    <col min="3" max="3" width="11.5703125" style="43" customWidth="1"/>
    <col min="4" max="4" width="10.7109375" style="43" customWidth="1"/>
    <col min="5" max="5" width="11.5703125" style="43" customWidth="1"/>
    <col min="6" max="6" width="2.28515625" style="43" customWidth="1"/>
    <col min="7" max="7" width="11.28515625" style="43" customWidth="1"/>
    <col min="8" max="8" width="10.7109375" style="43" customWidth="1"/>
    <col min="9" max="9" width="11.28515625" style="43" customWidth="1"/>
    <col min="10" max="10" width="9.7109375" style="43" customWidth="1"/>
    <col min="11" max="256" width="11.5703125" style="43"/>
    <col min="257" max="257" width="44.710937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4.7109375" style="43" customWidth="1"/>
    <col min="266" max="266" width="9.7109375" style="43" customWidth="1"/>
    <col min="267" max="512" width="11.5703125" style="43"/>
    <col min="513" max="513" width="44.710937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4.7109375" style="43" customWidth="1"/>
    <col min="522" max="522" width="9.7109375" style="43" customWidth="1"/>
    <col min="523" max="768" width="11.5703125" style="43"/>
    <col min="769" max="769" width="44.710937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4.7109375" style="43" customWidth="1"/>
    <col min="778" max="778" width="9.7109375" style="43" customWidth="1"/>
    <col min="779" max="1024" width="11.5703125" style="43"/>
    <col min="1025" max="1025" width="44.710937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4.7109375" style="43" customWidth="1"/>
    <col min="1034" max="1034" width="9.7109375" style="43" customWidth="1"/>
    <col min="1035" max="1280" width="11.5703125" style="43"/>
    <col min="1281" max="1281" width="44.710937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4.7109375" style="43" customWidth="1"/>
    <col min="1290" max="1290" width="9.7109375" style="43" customWidth="1"/>
    <col min="1291" max="1536" width="11.5703125" style="43"/>
    <col min="1537" max="1537" width="44.710937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4.7109375" style="43" customWidth="1"/>
    <col min="1546" max="1546" width="9.7109375" style="43" customWidth="1"/>
    <col min="1547" max="1792" width="11.5703125" style="43"/>
    <col min="1793" max="1793" width="44.710937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4.7109375" style="43" customWidth="1"/>
    <col min="1802" max="1802" width="9.7109375" style="43" customWidth="1"/>
    <col min="1803" max="2048" width="11.5703125" style="43"/>
    <col min="2049" max="2049" width="44.710937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4.7109375" style="43" customWidth="1"/>
    <col min="2058" max="2058" width="9.7109375" style="43" customWidth="1"/>
    <col min="2059" max="2304" width="11.5703125" style="43"/>
    <col min="2305" max="2305" width="44.710937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4.7109375" style="43" customWidth="1"/>
    <col min="2314" max="2314" width="9.7109375" style="43" customWidth="1"/>
    <col min="2315" max="2560" width="11.5703125" style="43"/>
    <col min="2561" max="2561" width="44.710937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4.7109375" style="43" customWidth="1"/>
    <col min="2570" max="2570" width="9.7109375" style="43" customWidth="1"/>
    <col min="2571" max="2816" width="11.5703125" style="43"/>
    <col min="2817" max="2817" width="44.710937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4.7109375" style="43" customWidth="1"/>
    <col min="2826" max="2826" width="9.7109375" style="43" customWidth="1"/>
    <col min="2827" max="3072" width="11.5703125" style="43"/>
    <col min="3073" max="3073" width="44.710937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4.7109375" style="43" customWidth="1"/>
    <col min="3082" max="3082" width="9.7109375" style="43" customWidth="1"/>
    <col min="3083" max="3328" width="11.5703125" style="43"/>
    <col min="3329" max="3329" width="44.710937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4.7109375" style="43" customWidth="1"/>
    <col min="3338" max="3338" width="9.7109375" style="43" customWidth="1"/>
    <col min="3339" max="3584" width="11.5703125" style="43"/>
    <col min="3585" max="3585" width="44.710937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4.7109375" style="43" customWidth="1"/>
    <col min="3594" max="3594" width="9.7109375" style="43" customWidth="1"/>
    <col min="3595" max="3840" width="11.5703125" style="43"/>
    <col min="3841" max="3841" width="44.710937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4.7109375" style="43" customWidth="1"/>
    <col min="3850" max="3850" width="9.7109375" style="43" customWidth="1"/>
    <col min="3851" max="4096" width="11.5703125" style="43"/>
    <col min="4097" max="4097" width="44.710937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4.7109375" style="43" customWidth="1"/>
    <col min="4106" max="4106" width="9.7109375" style="43" customWidth="1"/>
    <col min="4107" max="4352" width="11.5703125" style="43"/>
    <col min="4353" max="4353" width="44.710937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4.7109375" style="43" customWidth="1"/>
    <col min="4362" max="4362" width="9.7109375" style="43" customWidth="1"/>
    <col min="4363" max="4608" width="11.5703125" style="43"/>
    <col min="4609" max="4609" width="44.710937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4.7109375" style="43" customWidth="1"/>
    <col min="4618" max="4618" width="9.7109375" style="43" customWidth="1"/>
    <col min="4619" max="4864" width="11.5703125" style="43"/>
    <col min="4865" max="4865" width="44.710937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4.7109375" style="43" customWidth="1"/>
    <col min="4874" max="4874" width="9.7109375" style="43" customWidth="1"/>
    <col min="4875" max="5120" width="11.5703125" style="43"/>
    <col min="5121" max="5121" width="44.710937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4.7109375" style="43" customWidth="1"/>
    <col min="5130" max="5130" width="9.7109375" style="43" customWidth="1"/>
    <col min="5131" max="5376" width="11.5703125" style="43"/>
    <col min="5377" max="5377" width="44.710937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4.7109375" style="43" customWidth="1"/>
    <col min="5386" max="5386" width="9.7109375" style="43" customWidth="1"/>
    <col min="5387" max="5632" width="11.5703125" style="43"/>
    <col min="5633" max="5633" width="44.710937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4.7109375" style="43" customWidth="1"/>
    <col min="5642" max="5642" width="9.7109375" style="43" customWidth="1"/>
    <col min="5643" max="5888" width="11.5703125" style="43"/>
    <col min="5889" max="5889" width="44.710937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4.7109375" style="43" customWidth="1"/>
    <col min="5898" max="5898" width="9.7109375" style="43" customWidth="1"/>
    <col min="5899" max="6144" width="11.5703125" style="43"/>
    <col min="6145" max="6145" width="44.710937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4.7109375" style="43" customWidth="1"/>
    <col min="6154" max="6154" width="9.7109375" style="43" customWidth="1"/>
    <col min="6155" max="6400" width="11.5703125" style="43"/>
    <col min="6401" max="6401" width="44.710937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4.7109375" style="43" customWidth="1"/>
    <col min="6410" max="6410" width="9.7109375" style="43" customWidth="1"/>
    <col min="6411" max="6656" width="11.5703125" style="43"/>
    <col min="6657" max="6657" width="44.710937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4.7109375" style="43" customWidth="1"/>
    <col min="6666" max="6666" width="9.7109375" style="43" customWidth="1"/>
    <col min="6667" max="6912" width="11.5703125" style="43"/>
    <col min="6913" max="6913" width="44.710937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4.7109375" style="43" customWidth="1"/>
    <col min="6922" max="6922" width="9.7109375" style="43" customWidth="1"/>
    <col min="6923" max="7168" width="11.5703125" style="43"/>
    <col min="7169" max="7169" width="44.710937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4.7109375" style="43" customWidth="1"/>
    <col min="7178" max="7178" width="9.7109375" style="43" customWidth="1"/>
    <col min="7179" max="7424" width="11.5703125" style="43"/>
    <col min="7425" max="7425" width="44.710937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4.7109375" style="43" customWidth="1"/>
    <col min="7434" max="7434" width="9.7109375" style="43" customWidth="1"/>
    <col min="7435" max="7680" width="11.5703125" style="43"/>
    <col min="7681" max="7681" width="44.710937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4.7109375" style="43" customWidth="1"/>
    <col min="7690" max="7690" width="9.7109375" style="43" customWidth="1"/>
    <col min="7691" max="7936" width="11.5703125" style="43"/>
    <col min="7937" max="7937" width="44.710937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4.7109375" style="43" customWidth="1"/>
    <col min="7946" max="7946" width="9.7109375" style="43" customWidth="1"/>
    <col min="7947" max="8192" width="11.5703125" style="43"/>
    <col min="8193" max="8193" width="44.710937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4.7109375" style="43" customWidth="1"/>
    <col min="8202" max="8202" width="9.7109375" style="43" customWidth="1"/>
    <col min="8203" max="8448" width="11.5703125" style="43"/>
    <col min="8449" max="8449" width="44.710937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4.7109375" style="43" customWidth="1"/>
    <col min="8458" max="8458" width="9.7109375" style="43" customWidth="1"/>
    <col min="8459" max="8704" width="11.5703125" style="43"/>
    <col min="8705" max="8705" width="44.710937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4.7109375" style="43" customWidth="1"/>
    <col min="8714" max="8714" width="9.7109375" style="43" customWidth="1"/>
    <col min="8715" max="8960" width="11.5703125" style="43"/>
    <col min="8961" max="8961" width="44.710937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4.7109375" style="43" customWidth="1"/>
    <col min="8970" max="8970" width="9.7109375" style="43" customWidth="1"/>
    <col min="8971" max="9216" width="11.5703125" style="43"/>
    <col min="9217" max="9217" width="44.710937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4.7109375" style="43" customWidth="1"/>
    <col min="9226" max="9226" width="9.7109375" style="43" customWidth="1"/>
    <col min="9227" max="9472" width="11.5703125" style="43"/>
    <col min="9473" max="9473" width="44.710937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4.7109375" style="43" customWidth="1"/>
    <col min="9482" max="9482" width="9.7109375" style="43" customWidth="1"/>
    <col min="9483" max="9728" width="11.5703125" style="43"/>
    <col min="9729" max="9729" width="44.710937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4.7109375" style="43" customWidth="1"/>
    <col min="9738" max="9738" width="9.7109375" style="43" customWidth="1"/>
    <col min="9739" max="9984" width="11.5703125" style="43"/>
    <col min="9985" max="9985" width="44.710937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4.7109375" style="43" customWidth="1"/>
    <col min="9994" max="9994" width="9.7109375" style="43" customWidth="1"/>
    <col min="9995" max="10240" width="11.5703125" style="43"/>
    <col min="10241" max="10241" width="44.710937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4.7109375" style="43" customWidth="1"/>
    <col min="10250" max="10250" width="9.7109375" style="43" customWidth="1"/>
    <col min="10251" max="10496" width="11.5703125" style="43"/>
    <col min="10497" max="10497" width="44.710937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4.7109375" style="43" customWidth="1"/>
    <col min="10506" max="10506" width="9.7109375" style="43" customWidth="1"/>
    <col min="10507" max="10752" width="11.5703125" style="43"/>
    <col min="10753" max="10753" width="44.710937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4.7109375" style="43" customWidth="1"/>
    <col min="10762" max="10762" width="9.7109375" style="43" customWidth="1"/>
    <col min="10763" max="11008" width="11.5703125" style="43"/>
    <col min="11009" max="11009" width="44.710937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4.7109375" style="43" customWidth="1"/>
    <col min="11018" max="11018" width="9.7109375" style="43" customWidth="1"/>
    <col min="11019" max="11264" width="11.5703125" style="43"/>
    <col min="11265" max="11265" width="44.710937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4.7109375" style="43" customWidth="1"/>
    <col min="11274" max="11274" width="9.7109375" style="43" customWidth="1"/>
    <col min="11275" max="11520" width="11.5703125" style="43"/>
    <col min="11521" max="11521" width="44.710937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4.7109375" style="43" customWidth="1"/>
    <col min="11530" max="11530" width="9.7109375" style="43" customWidth="1"/>
    <col min="11531" max="11776" width="11.5703125" style="43"/>
    <col min="11777" max="11777" width="44.710937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4.7109375" style="43" customWidth="1"/>
    <col min="11786" max="11786" width="9.7109375" style="43" customWidth="1"/>
    <col min="11787" max="12032" width="11.5703125" style="43"/>
    <col min="12033" max="12033" width="44.710937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4.7109375" style="43" customWidth="1"/>
    <col min="12042" max="12042" width="9.7109375" style="43" customWidth="1"/>
    <col min="12043" max="12288" width="11.5703125" style="43"/>
    <col min="12289" max="12289" width="44.710937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4.7109375" style="43" customWidth="1"/>
    <col min="12298" max="12298" width="9.7109375" style="43" customWidth="1"/>
    <col min="12299" max="12544" width="11.5703125" style="43"/>
    <col min="12545" max="12545" width="44.710937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4.7109375" style="43" customWidth="1"/>
    <col min="12554" max="12554" width="9.7109375" style="43" customWidth="1"/>
    <col min="12555" max="12800" width="11.5703125" style="43"/>
    <col min="12801" max="12801" width="44.710937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4.7109375" style="43" customWidth="1"/>
    <col min="12810" max="12810" width="9.7109375" style="43" customWidth="1"/>
    <col min="12811" max="13056" width="11.5703125" style="43"/>
    <col min="13057" max="13057" width="44.710937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4.7109375" style="43" customWidth="1"/>
    <col min="13066" max="13066" width="9.7109375" style="43" customWidth="1"/>
    <col min="13067" max="13312" width="11.5703125" style="43"/>
    <col min="13313" max="13313" width="44.710937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4.7109375" style="43" customWidth="1"/>
    <col min="13322" max="13322" width="9.7109375" style="43" customWidth="1"/>
    <col min="13323" max="13568" width="11.5703125" style="43"/>
    <col min="13569" max="13569" width="44.710937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4.7109375" style="43" customWidth="1"/>
    <col min="13578" max="13578" width="9.7109375" style="43" customWidth="1"/>
    <col min="13579" max="13824" width="11.5703125" style="43"/>
    <col min="13825" max="13825" width="44.710937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4.7109375" style="43" customWidth="1"/>
    <col min="13834" max="13834" width="9.7109375" style="43" customWidth="1"/>
    <col min="13835" max="14080" width="11.5703125" style="43"/>
    <col min="14081" max="14081" width="44.710937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4.7109375" style="43" customWidth="1"/>
    <col min="14090" max="14090" width="9.7109375" style="43" customWidth="1"/>
    <col min="14091" max="14336" width="11.5703125" style="43"/>
    <col min="14337" max="14337" width="44.710937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4.7109375" style="43" customWidth="1"/>
    <col min="14346" max="14346" width="9.7109375" style="43" customWidth="1"/>
    <col min="14347" max="14592" width="11.5703125" style="43"/>
    <col min="14593" max="14593" width="44.710937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4.7109375" style="43" customWidth="1"/>
    <col min="14602" max="14602" width="9.7109375" style="43" customWidth="1"/>
    <col min="14603" max="14848" width="11.5703125" style="43"/>
    <col min="14849" max="14849" width="44.710937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4.7109375" style="43" customWidth="1"/>
    <col min="14858" max="14858" width="9.7109375" style="43" customWidth="1"/>
    <col min="14859" max="15104" width="11.5703125" style="43"/>
    <col min="15105" max="15105" width="44.710937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4.7109375" style="43" customWidth="1"/>
    <col min="15114" max="15114" width="9.7109375" style="43" customWidth="1"/>
    <col min="15115" max="15360" width="11.5703125" style="43"/>
    <col min="15361" max="15361" width="44.710937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4.7109375" style="43" customWidth="1"/>
    <col min="15370" max="15370" width="9.7109375" style="43" customWidth="1"/>
    <col min="15371" max="15616" width="11.5703125" style="43"/>
    <col min="15617" max="15617" width="44.710937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4.7109375" style="43" customWidth="1"/>
    <col min="15626" max="15626" width="9.7109375" style="43" customWidth="1"/>
    <col min="15627" max="15872" width="11.5703125" style="43"/>
    <col min="15873" max="15873" width="44.710937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4.7109375" style="43" customWidth="1"/>
    <col min="15882" max="15882" width="9.7109375" style="43" customWidth="1"/>
    <col min="15883" max="16128" width="11.5703125" style="43"/>
    <col min="16129" max="16129" width="44.710937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4.7109375" style="43" customWidth="1"/>
    <col min="16138" max="16138" width="9.7109375" style="43" customWidth="1"/>
    <col min="16139" max="16384" width="11.5703125" style="43"/>
  </cols>
  <sheetData>
    <row r="1" spans="1:10" s="72" customFormat="1" ht="45" customHeight="1">
      <c r="A1" s="75" t="s">
        <v>369</v>
      </c>
      <c r="B1" s="75"/>
      <c r="C1" s="75"/>
      <c r="D1" s="75"/>
      <c r="E1" s="75"/>
      <c r="F1" s="75"/>
      <c r="G1" s="75"/>
      <c r="H1" s="75"/>
      <c r="I1" s="75"/>
    </row>
    <row r="2" spans="1:10" s="72" customFormat="1" ht="13.15" customHeight="1" thickBot="1">
      <c r="A2" s="71"/>
      <c r="B2" s="71"/>
      <c r="C2" s="71"/>
      <c r="D2" s="71"/>
      <c r="E2" s="71"/>
      <c r="F2" s="43"/>
      <c r="G2" s="43"/>
      <c r="H2" s="43"/>
      <c r="I2" s="43"/>
      <c r="J2" s="43"/>
    </row>
    <row r="3" spans="1:10" s="72" customFormat="1" ht="19.899999999999999" customHeight="1" thickBot="1">
      <c r="A3" s="71"/>
      <c r="B3" s="71"/>
      <c r="C3" s="71"/>
      <c r="D3" s="71"/>
      <c r="E3" s="71"/>
      <c r="F3" s="71"/>
      <c r="G3" s="1057" t="s">
        <v>36</v>
      </c>
      <c r="H3" s="1058"/>
      <c r="I3" s="1058"/>
      <c r="J3" s="1059"/>
    </row>
    <row r="4" spans="1:10" s="46" customFormat="1" ht="19.899999999999999" customHeight="1" thickBot="1">
      <c r="A4" s="73"/>
      <c r="B4" s="1060">
        <v>2016</v>
      </c>
      <c r="C4" s="1061"/>
      <c r="D4" s="1062">
        <v>2017</v>
      </c>
      <c r="E4" s="1061"/>
      <c r="G4" s="1063" t="s">
        <v>370</v>
      </c>
      <c r="H4" s="1064"/>
      <c r="I4" s="1063" t="s">
        <v>371</v>
      </c>
      <c r="J4" s="1064"/>
    </row>
    <row r="5" spans="1:10" s="46" customFormat="1" ht="27" customHeight="1" thickBot="1">
      <c r="A5" s="73"/>
      <c r="B5" s="614" t="s">
        <v>370</v>
      </c>
      <c r="C5" s="586" t="s">
        <v>34</v>
      </c>
      <c r="D5" s="615" t="s">
        <v>370</v>
      </c>
      <c r="E5" s="586" t="s">
        <v>34</v>
      </c>
      <c r="G5" s="614" t="s">
        <v>370</v>
      </c>
      <c r="H5" s="586" t="s">
        <v>102</v>
      </c>
      <c r="I5" s="615" t="s">
        <v>34</v>
      </c>
      <c r="J5" s="586" t="s">
        <v>102</v>
      </c>
    </row>
    <row r="6" spans="1:10" s="46" customFormat="1" ht="18" customHeight="1">
      <c r="A6" s="40" t="s">
        <v>372</v>
      </c>
      <c r="B6" s="102">
        <v>100538</v>
      </c>
      <c r="C6" s="245">
        <v>94821.531000000003</v>
      </c>
      <c r="D6" s="102">
        <v>98524</v>
      </c>
      <c r="E6" s="245">
        <v>107447.11</v>
      </c>
      <c r="F6" s="43"/>
      <c r="G6" s="616">
        <f>D6-B6</f>
        <v>-2014</v>
      </c>
      <c r="H6" s="617">
        <f>(D6-B6)/B6</f>
        <v>-2.0032226620780202E-2</v>
      </c>
      <c r="I6" s="618">
        <f>E6-C6</f>
        <v>12625.578999999998</v>
      </c>
      <c r="J6" s="617">
        <f>(E6-C6)/C6</f>
        <v>0.13315097179774493</v>
      </c>
    </row>
    <row r="7" spans="1:10" s="46" customFormat="1" ht="18" customHeight="1" thickBot="1">
      <c r="A7" s="296" t="s">
        <v>373</v>
      </c>
      <c r="B7" s="103">
        <v>13695</v>
      </c>
      <c r="C7" s="247">
        <v>19685.255000000001</v>
      </c>
      <c r="D7" s="103">
        <v>5801</v>
      </c>
      <c r="E7" s="247">
        <v>31691.65</v>
      </c>
      <c r="F7" s="43"/>
      <c r="G7" s="619">
        <f>D7-B7</f>
        <v>-7894</v>
      </c>
      <c r="H7" s="620">
        <f>(D7-B7)/B7</f>
        <v>-0.57641474990872577</v>
      </c>
      <c r="I7" s="621">
        <f>E7-C7</f>
        <v>12006.395</v>
      </c>
      <c r="J7" s="620">
        <f>(E7-C7)/C7</f>
        <v>0.60991818495620198</v>
      </c>
    </row>
    <row r="8" spans="1:10" s="104" customFormat="1" ht="18" customHeight="1" thickBot="1">
      <c r="A8" s="982" t="s">
        <v>374</v>
      </c>
      <c r="B8" s="610">
        <f>SUM(B6:B7)</f>
        <v>114233</v>
      </c>
      <c r="C8" s="611">
        <f>SUM(C6:C7)</f>
        <v>114506.78600000001</v>
      </c>
      <c r="D8" s="610">
        <f>SUM(D6:D7)</f>
        <v>104325</v>
      </c>
      <c r="E8" s="611">
        <f>SUM(E6:E7)</f>
        <v>139138.76</v>
      </c>
      <c r="F8" s="43"/>
      <c r="G8" s="610">
        <f>D8-B8</f>
        <v>-9908</v>
      </c>
      <c r="H8" s="622">
        <f>(D8-B8)/B8</f>
        <v>-8.6735006521758168E-2</v>
      </c>
      <c r="I8" s="748">
        <f>E8-C8</f>
        <v>24631.974000000002</v>
      </c>
      <c r="J8" s="622">
        <f>(E8-C8)/C8</f>
        <v>0.21511366147330344</v>
      </c>
    </row>
    <row r="9" spans="1:10" s="46" customFormat="1" ht="18" customHeight="1" thickBot="1">
      <c r="A9" s="297" t="s">
        <v>375</v>
      </c>
      <c r="B9" s="105">
        <v>10</v>
      </c>
      <c r="C9" s="278">
        <v>19362.654999999999</v>
      </c>
      <c r="D9" s="105">
        <v>19</v>
      </c>
      <c r="E9" s="278">
        <v>20984.281999999999</v>
      </c>
      <c r="F9" s="43"/>
      <c r="G9" s="623">
        <f>D9-B9</f>
        <v>9</v>
      </c>
      <c r="H9" s="624">
        <f>(D9-B9)/B9</f>
        <v>0.9</v>
      </c>
      <c r="I9" s="625">
        <f>E9-C9</f>
        <v>1621.6270000000004</v>
      </c>
      <c r="J9" s="624">
        <f>(E9-C9)/C9</f>
        <v>8.3750239830229917E-2</v>
      </c>
    </row>
    <row r="10" spans="1:10" s="104" customFormat="1" ht="18" customHeight="1" thickBot="1">
      <c r="A10" s="983" t="s">
        <v>376</v>
      </c>
      <c r="B10" s="612">
        <f>+B8+B9</f>
        <v>114243</v>
      </c>
      <c r="C10" s="613">
        <f>+C8+C9</f>
        <v>133869.44099999999</v>
      </c>
      <c r="D10" s="612">
        <f>+D8+D9</f>
        <v>104344</v>
      </c>
      <c r="E10" s="613">
        <f>+E8+E9</f>
        <v>160123.04200000002</v>
      </c>
      <c r="F10" s="43"/>
      <c r="G10" s="626">
        <f>D10-B10</f>
        <v>-9899</v>
      </c>
      <c r="H10" s="622">
        <f>(D10-B10)/B10</f>
        <v>-8.6648634927304083E-2</v>
      </c>
      <c r="I10" s="627">
        <f>E10-C10</f>
        <v>26253.601000000024</v>
      </c>
      <c r="J10" s="622">
        <f>(E10-C10)/C10</f>
        <v>0.19611347297700321</v>
      </c>
    </row>
    <row r="11" spans="1:10" ht="19.899999999999999" customHeight="1"/>
    <row r="12" spans="1:10" ht="27" customHeight="1"/>
    <row r="13" spans="1:10" ht="19.899999999999999" customHeight="1"/>
    <row r="14" spans="1:10" ht="19.899999999999999" customHeight="1"/>
    <row r="15" spans="1:10" ht="19.899999999999999" customHeight="1"/>
    <row r="16" spans="1:10" ht="19.899999999999999" customHeight="1"/>
  </sheetData>
  <mergeCells count="5">
    <mergeCell ref="G3:J3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/>
  </sheetViews>
  <sheetFormatPr baseColWidth="10" defaultRowHeight="12.75"/>
  <cols>
    <col min="1" max="1" width="48.85546875" style="110" customWidth="1"/>
    <col min="2" max="2" width="10.7109375" style="43" customWidth="1"/>
    <col min="3" max="3" width="12" style="43" customWidth="1"/>
    <col min="4" max="4" width="10.7109375" style="43" customWidth="1"/>
    <col min="5" max="5" width="11.710937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1.7109375" style="43" customWidth="1"/>
    <col min="10" max="10" width="10.140625" style="43" customWidth="1"/>
    <col min="11" max="256" width="11.5703125" style="43"/>
    <col min="257" max="257" width="46.2851562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4.7109375" style="43" customWidth="1"/>
    <col min="266" max="266" width="9.7109375" style="43" customWidth="1"/>
    <col min="267" max="512" width="11.5703125" style="43"/>
    <col min="513" max="513" width="46.2851562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4.7109375" style="43" customWidth="1"/>
    <col min="522" max="522" width="9.7109375" style="43" customWidth="1"/>
    <col min="523" max="768" width="11.5703125" style="43"/>
    <col min="769" max="769" width="46.2851562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4.7109375" style="43" customWidth="1"/>
    <col min="778" max="778" width="9.7109375" style="43" customWidth="1"/>
    <col min="779" max="1024" width="11.5703125" style="43"/>
    <col min="1025" max="1025" width="46.2851562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4.7109375" style="43" customWidth="1"/>
    <col min="1034" max="1034" width="9.7109375" style="43" customWidth="1"/>
    <col min="1035" max="1280" width="11.5703125" style="43"/>
    <col min="1281" max="1281" width="46.2851562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4.7109375" style="43" customWidth="1"/>
    <col min="1290" max="1290" width="9.7109375" style="43" customWidth="1"/>
    <col min="1291" max="1536" width="11.5703125" style="43"/>
    <col min="1537" max="1537" width="46.2851562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4.7109375" style="43" customWidth="1"/>
    <col min="1546" max="1546" width="9.7109375" style="43" customWidth="1"/>
    <col min="1547" max="1792" width="11.5703125" style="43"/>
    <col min="1793" max="1793" width="46.2851562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4.7109375" style="43" customWidth="1"/>
    <col min="1802" max="1802" width="9.7109375" style="43" customWidth="1"/>
    <col min="1803" max="2048" width="11.5703125" style="43"/>
    <col min="2049" max="2049" width="46.2851562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4.7109375" style="43" customWidth="1"/>
    <col min="2058" max="2058" width="9.7109375" style="43" customWidth="1"/>
    <col min="2059" max="2304" width="11.5703125" style="43"/>
    <col min="2305" max="2305" width="46.2851562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4.7109375" style="43" customWidth="1"/>
    <col min="2314" max="2314" width="9.7109375" style="43" customWidth="1"/>
    <col min="2315" max="2560" width="11.5703125" style="43"/>
    <col min="2561" max="2561" width="46.2851562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4.7109375" style="43" customWidth="1"/>
    <col min="2570" max="2570" width="9.7109375" style="43" customWidth="1"/>
    <col min="2571" max="2816" width="11.5703125" style="43"/>
    <col min="2817" max="2817" width="46.2851562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4.7109375" style="43" customWidth="1"/>
    <col min="2826" max="2826" width="9.7109375" style="43" customWidth="1"/>
    <col min="2827" max="3072" width="11.5703125" style="43"/>
    <col min="3073" max="3073" width="46.2851562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4.7109375" style="43" customWidth="1"/>
    <col min="3082" max="3082" width="9.7109375" style="43" customWidth="1"/>
    <col min="3083" max="3328" width="11.5703125" style="43"/>
    <col min="3329" max="3329" width="46.2851562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4.7109375" style="43" customWidth="1"/>
    <col min="3338" max="3338" width="9.7109375" style="43" customWidth="1"/>
    <col min="3339" max="3584" width="11.5703125" style="43"/>
    <col min="3585" max="3585" width="46.2851562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4.7109375" style="43" customWidth="1"/>
    <col min="3594" max="3594" width="9.7109375" style="43" customWidth="1"/>
    <col min="3595" max="3840" width="11.5703125" style="43"/>
    <col min="3841" max="3841" width="46.2851562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4.7109375" style="43" customWidth="1"/>
    <col min="3850" max="3850" width="9.7109375" style="43" customWidth="1"/>
    <col min="3851" max="4096" width="11.5703125" style="43"/>
    <col min="4097" max="4097" width="46.2851562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4.7109375" style="43" customWidth="1"/>
    <col min="4106" max="4106" width="9.7109375" style="43" customWidth="1"/>
    <col min="4107" max="4352" width="11.5703125" style="43"/>
    <col min="4353" max="4353" width="46.2851562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4.7109375" style="43" customWidth="1"/>
    <col min="4362" max="4362" width="9.7109375" style="43" customWidth="1"/>
    <col min="4363" max="4608" width="11.5703125" style="43"/>
    <col min="4609" max="4609" width="46.2851562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4.7109375" style="43" customWidth="1"/>
    <col min="4618" max="4618" width="9.7109375" style="43" customWidth="1"/>
    <col min="4619" max="4864" width="11.5703125" style="43"/>
    <col min="4865" max="4865" width="46.2851562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4.7109375" style="43" customWidth="1"/>
    <col min="4874" max="4874" width="9.7109375" style="43" customWidth="1"/>
    <col min="4875" max="5120" width="11.5703125" style="43"/>
    <col min="5121" max="5121" width="46.2851562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4.7109375" style="43" customWidth="1"/>
    <col min="5130" max="5130" width="9.7109375" style="43" customWidth="1"/>
    <col min="5131" max="5376" width="11.5703125" style="43"/>
    <col min="5377" max="5377" width="46.2851562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4.7109375" style="43" customWidth="1"/>
    <col min="5386" max="5386" width="9.7109375" style="43" customWidth="1"/>
    <col min="5387" max="5632" width="11.5703125" style="43"/>
    <col min="5633" max="5633" width="46.2851562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4.7109375" style="43" customWidth="1"/>
    <col min="5642" max="5642" width="9.7109375" style="43" customWidth="1"/>
    <col min="5643" max="5888" width="11.5703125" style="43"/>
    <col min="5889" max="5889" width="46.2851562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4.7109375" style="43" customWidth="1"/>
    <col min="5898" max="5898" width="9.7109375" style="43" customWidth="1"/>
    <col min="5899" max="6144" width="11.5703125" style="43"/>
    <col min="6145" max="6145" width="46.2851562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4.7109375" style="43" customWidth="1"/>
    <col min="6154" max="6154" width="9.7109375" style="43" customWidth="1"/>
    <col min="6155" max="6400" width="11.5703125" style="43"/>
    <col min="6401" max="6401" width="46.2851562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4.7109375" style="43" customWidth="1"/>
    <col min="6410" max="6410" width="9.7109375" style="43" customWidth="1"/>
    <col min="6411" max="6656" width="11.5703125" style="43"/>
    <col min="6657" max="6657" width="46.2851562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4.7109375" style="43" customWidth="1"/>
    <col min="6666" max="6666" width="9.7109375" style="43" customWidth="1"/>
    <col min="6667" max="6912" width="11.5703125" style="43"/>
    <col min="6913" max="6913" width="46.2851562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4.7109375" style="43" customWidth="1"/>
    <col min="6922" max="6922" width="9.7109375" style="43" customWidth="1"/>
    <col min="6923" max="7168" width="11.5703125" style="43"/>
    <col min="7169" max="7169" width="46.2851562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4.7109375" style="43" customWidth="1"/>
    <col min="7178" max="7178" width="9.7109375" style="43" customWidth="1"/>
    <col min="7179" max="7424" width="11.5703125" style="43"/>
    <col min="7425" max="7425" width="46.2851562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4.7109375" style="43" customWidth="1"/>
    <col min="7434" max="7434" width="9.7109375" style="43" customWidth="1"/>
    <col min="7435" max="7680" width="11.5703125" style="43"/>
    <col min="7681" max="7681" width="46.2851562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4.7109375" style="43" customWidth="1"/>
    <col min="7690" max="7690" width="9.7109375" style="43" customWidth="1"/>
    <col min="7691" max="7936" width="11.5703125" style="43"/>
    <col min="7937" max="7937" width="46.2851562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4.7109375" style="43" customWidth="1"/>
    <col min="7946" max="7946" width="9.7109375" style="43" customWidth="1"/>
    <col min="7947" max="8192" width="11.5703125" style="43"/>
    <col min="8193" max="8193" width="46.2851562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4.7109375" style="43" customWidth="1"/>
    <col min="8202" max="8202" width="9.7109375" style="43" customWidth="1"/>
    <col min="8203" max="8448" width="11.5703125" style="43"/>
    <col min="8449" max="8449" width="46.2851562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4.7109375" style="43" customWidth="1"/>
    <col min="8458" max="8458" width="9.7109375" style="43" customWidth="1"/>
    <col min="8459" max="8704" width="11.5703125" style="43"/>
    <col min="8705" max="8705" width="46.2851562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4.7109375" style="43" customWidth="1"/>
    <col min="8714" max="8714" width="9.7109375" style="43" customWidth="1"/>
    <col min="8715" max="8960" width="11.5703125" style="43"/>
    <col min="8961" max="8961" width="46.2851562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4.7109375" style="43" customWidth="1"/>
    <col min="8970" max="8970" width="9.7109375" style="43" customWidth="1"/>
    <col min="8971" max="9216" width="11.5703125" style="43"/>
    <col min="9217" max="9217" width="46.2851562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4.7109375" style="43" customWidth="1"/>
    <col min="9226" max="9226" width="9.7109375" style="43" customWidth="1"/>
    <col min="9227" max="9472" width="11.5703125" style="43"/>
    <col min="9473" max="9473" width="46.2851562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4.7109375" style="43" customWidth="1"/>
    <col min="9482" max="9482" width="9.7109375" style="43" customWidth="1"/>
    <col min="9483" max="9728" width="11.5703125" style="43"/>
    <col min="9729" max="9729" width="46.2851562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4.7109375" style="43" customWidth="1"/>
    <col min="9738" max="9738" width="9.7109375" style="43" customWidth="1"/>
    <col min="9739" max="9984" width="11.5703125" style="43"/>
    <col min="9985" max="9985" width="46.2851562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4.7109375" style="43" customWidth="1"/>
    <col min="9994" max="9994" width="9.7109375" style="43" customWidth="1"/>
    <col min="9995" max="10240" width="11.5703125" style="43"/>
    <col min="10241" max="10241" width="46.2851562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4.7109375" style="43" customWidth="1"/>
    <col min="10250" max="10250" width="9.7109375" style="43" customWidth="1"/>
    <col min="10251" max="10496" width="11.5703125" style="43"/>
    <col min="10497" max="10497" width="46.2851562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4.7109375" style="43" customWidth="1"/>
    <col min="10506" max="10506" width="9.7109375" style="43" customWidth="1"/>
    <col min="10507" max="10752" width="11.5703125" style="43"/>
    <col min="10753" max="10753" width="46.2851562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4.7109375" style="43" customWidth="1"/>
    <col min="10762" max="10762" width="9.7109375" style="43" customWidth="1"/>
    <col min="10763" max="11008" width="11.5703125" style="43"/>
    <col min="11009" max="11009" width="46.2851562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4.7109375" style="43" customWidth="1"/>
    <col min="11018" max="11018" width="9.7109375" style="43" customWidth="1"/>
    <col min="11019" max="11264" width="11.5703125" style="43"/>
    <col min="11265" max="11265" width="46.2851562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4.7109375" style="43" customWidth="1"/>
    <col min="11274" max="11274" width="9.7109375" style="43" customWidth="1"/>
    <col min="11275" max="11520" width="11.5703125" style="43"/>
    <col min="11521" max="11521" width="46.2851562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4.7109375" style="43" customWidth="1"/>
    <col min="11530" max="11530" width="9.7109375" style="43" customWidth="1"/>
    <col min="11531" max="11776" width="11.5703125" style="43"/>
    <col min="11777" max="11777" width="46.2851562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4.7109375" style="43" customWidth="1"/>
    <col min="11786" max="11786" width="9.7109375" style="43" customWidth="1"/>
    <col min="11787" max="12032" width="11.5703125" style="43"/>
    <col min="12033" max="12033" width="46.2851562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4.7109375" style="43" customWidth="1"/>
    <col min="12042" max="12042" width="9.7109375" style="43" customWidth="1"/>
    <col min="12043" max="12288" width="11.5703125" style="43"/>
    <col min="12289" max="12289" width="46.2851562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4.7109375" style="43" customWidth="1"/>
    <col min="12298" max="12298" width="9.7109375" style="43" customWidth="1"/>
    <col min="12299" max="12544" width="11.5703125" style="43"/>
    <col min="12545" max="12545" width="46.2851562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4.7109375" style="43" customWidth="1"/>
    <col min="12554" max="12554" width="9.7109375" style="43" customWidth="1"/>
    <col min="12555" max="12800" width="11.5703125" style="43"/>
    <col min="12801" max="12801" width="46.2851562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4.7109375" style="43" customWidth="1"/>
    <col min="12810" max="12810" width="9.7109375" style="43" customWidth="1"/>
    <col min="12811" max="13056" width="11.5703125" style="43"/>
    <col min="13057" max="13057" width="46.2851562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4.7109375" style="43" customWidth="1"/>
    <col min="13066" max="13066" width="9.7109375" style="43" customWidth="1"/>
    <col min="13067" max="13312" width="11.5703125" style="43"/>
    <col min="13313" max="13313" width="46.2851562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4.7109375" style="43" customWidth="1"/>
    <col min="13322" max="13322" width="9.7109375" style="43" customWidth="1"/>
    <col min="13323" max="13568" width="11.5703125" style="43"/>
    <col min="13569" max="13569" width="46.2851562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4.7109375" style="43" customWidth="1"/>
    <col min="13578" max="13578" width="9.7109375" style="43" customWidth="1"/>
    <col min="13579" max="13824" width="11.5703125" style="43"/>
    <col min="13825" max="13825" width="46.2851562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4.7109375" style="43" customWidth="1"/>
    <col min="13834" max="13834" width="9.7109375" style="43" customWidth="1"/>
    <col min="13835" max="14080" width="11.5703125" style="43"/>
    <col min="14081" max="14081" width="46.2851562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4.7109375" style="43" customWidth="1"/>
    <col min="14090" max="14090" width="9.7109375" style="43" customWidth="1"/>
    <col min="14091" max="14336" width="11.5703125" style="43"/>
    <col min="14337" max="14337" width="46.2851562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4.7109375" style="43" customWidth="1"/>
    <col min="14346" max="14346" width="9.7109375" style="43" customWidth="1"/>
    <col min="14347" max="14592" width="11.5703125" style="43"/>
    <col min="14593" max="14593" width="46.2851562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4.7109375" style="43" customWidth="1"/>
    <col min="14602" max="14602" width="9.7109375" style="43" customWidth="1"/>
    <col min="14603" max="14848" width="11.5703125" style="43"/>
    <col min="14849" max="14849" width="46.2851562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4.7109375" style="43" customWidth="1"/>
    <col min="14858" max="14858" width="9.7109375" style="43" customWidth="1"/>
    <col min="14859" max="15104" width="11.5703125" style="43"/>
    <col min="15105" max="15105" width="46.2851562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4.7109375" style="43" customWidth="1"/>
    <col min="15114" max="15114" width="9.7109375" style="43" customWidth="1"/>
    <col min="15115" max="15360" width="11.5703125" style="43"/>
    <col min="15361" max="15361" width="46.2851562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4.7109375" style="43" customWidth="1"/>
    <col min="15370" max="15370" width="9.7109375" style="43" customWidth="1"/>
    <col min="15371" max="15616" width="11.5703125" style="43"/>
    <col min="15617" max="15617" width="46.2851562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4.7109375" style="43" customWidth="1"/>
    <col min="15626" max="15626" width="9.7109375" style="43" customWidth="1"/>
    <col min="15627" max="15872" width="11.5703125" style="43"/>
    <col min="15873" max="15873" width="46.2851562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4.7109375" style="43" customWidth="1"/>
    <col min="15882" max="15882" width="9.7109375" style="43" customWidth="1"/>
    <col min="15883" max="16128" width="11.5703125" style="43"/>
    <col min="16129" max="16129" width="46.2851562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4.7109375" style="43" customWidth="1"/>
    <col min="16138" max="16138" width="9.7109375" style="43" customWidth="1"/>
    <col min="16139" max="16384" width="11.5703125" style="43"/>
  </cols>
  <sheetData>
    <row r="1" spans="1:10" s="72" customFormat="1" ht="45" customHeight="1">
      <c r="A1" s="75" t="s">
        <v>377</v>
      </c>
      <c r="B1" s="75"/>
      <c r="C1" s="75"/>
      <c r="D1" s="75"/>
      <c r="E1" s="75"/>
      <c r="F1" s="75"/>
      <c r="G1" s="75"/>
      <c r="H1" s="75"/>
      <c r="I1" s="75"/>
    </row>
    <row r="2" spans="1:10" s="72" customFormat="1" ht="13.15" customHeight="1" thickBot="1">
      <c r="A2" s="71"/>
      <c r="B2" s="71"/>
      <c r="C2" s="71"/>
      <c r="D2" s="71"/>
      <c r="E2" s="71"/>
      <c r="F2" s="43"/>
      <c r="G2" s="43"/>
      <c r="H2" s="43"/>
      <c r="I2" s="43"/>
      <c r="J2" s="43"/>
    </row>
    <row r="3" spans="1:10" s="72" customFormat="1" ht="19.899999999999999" customHeight="1" thickBot="1">
      <c r="A3" s="71"/>
      <c r="B3" s="71"/>
      <c r="C3" s="71"/>
      <c r="D3" s="71"/>
      <c r="E3" s="71"/>
      <c r="F3" s="71"/>
      <c r="G3" s="1057" t="s">
        <v>36</v>
      </c>
      <c r="H3" s="1058"/>
      <c r="I3" s="1058"/>
      <c r="J3" s="1059"/>
    </row>
    <row r="4" spans="1:10" s="46" customFormat="1" ht="19.899999999999999" customHeight="1" thickBot="1">
      <c r="A4" s="73"/>
      <c r="B4" s="1060">
        <v>2016</v>
      </c>
      <c r="C4" s="1061"/>
      <c r="D4" s="1060">
        <v>2017</v>
      </c>
      <c r="E4" s="1061"/>
      <c r="G4" s="1063" t="s">
        <v>370</v>
      </c>
      <c r="H4" s="1064"/>
      <c r="I4" s="1065" t="s">
        <v>371</v>
      </c>
      <c r="J4" s="1064"/>
    </row>
    <row r="5" spans="1:10" s="46" customFormat="1" ht="27" customHeight="1" thickBot="1">
      <c r="A5" s="73"/>
      <c r="B5" s="608" t="s">
        <v>370</v>
      </c>
      <c r="C5" s="609" t="s">
        <v>34</v>
      </c>
      <c r="D5" s="608" t="s">
        <v>370</v>
      </c>
      <c r="E5" s="609" t="s">
        <v>34</v>
      </c>
      <c r="G5" s="614" t="s">
        <v>370</v>
      </c>
      <c r="H5" s="586" t="s">
        <v>102</v>
      </c>
      <c r="I5" s="615" t="s">
        <v>34</v>
      </c>
      <c r="J5" s="586" t="s">
        <v>102</v>
      </c>
    </row>
    <row r="6" spans="1:10" s="46" customFormat="1" ht="15" customHeight="1">
      <c r="A6" s="984" t="s">
        <v>378</v>
      </c>
      <c r="B6" s="106"/>
      <c r="C6" s="107"/>
      <c r="D6" s="106"/>
      <c r="E6" s="107"/>
      <c r="F6" s="43"/>
      <c r="G6" s="630"/>
      <c r="H6" s="631"/>
      <c r="I6" s="632"/>
      <c r="J6" s="631"/>
    </row>
    <row r="7" spans="1:10" s="46" customFormat="1" ht="15" customHeight="1">
      <c r="A7" s="41" t="s">
        <v>372</v>
      </c>
      <c r="B7" s="284">
        <v>1018</v>
      </c>
      <c r="C7" s="279">
        <v>45707.835169999998</v>
      </c>
      <c r="D7" s="284">
        <v>934</v>
      </c>
      <c r="E7" s="279">
        <v>32753.919999999998</v>
      </c>
      <c r="F7" s="43"/>
      <c r="G7" s="633">
        <f t="shared" ref="G7:G17" si="0">D7-B7</f>
        <v>-84</v>
      </c>
      <c r="H7" s="987">
        <f t="shared" ref="H7:H17" si="1">(D7-B7)/B7</f>
        <v>-8.2514734774066803E-2</v>
      </c>
      <c r="I7" s="634">
        <f t="shared" ref="I7:I17" si="2">E7-C7</f>
        <v>-12953.91517</v>
      </c>
      <c r="J7" s="987">
        <f t="shared" ref="J7:J17" si="3">(E7-C7)/C7</f>
        <v>-0.28340688465819547</v>
      </c>
    </row>
    <row r="8" spans="1:10" s="46" customFormat="1" ht="15" customHeight="1">
      <c r="A8" s="41" t="s">
        <v>373</v>
      </c>
      <c r="B8" s="284">
        <v>9</v>
      </c>
      <c r="C8" s="279">
        <v>434.45011999999997</v>
      </c>
      <c r="D8" s="284">
        <v>10</v>
      </c>
      <c r="E8" s="279">
        <v>831.79</v>
      </c>
      <c r="F8" s="43"/>
      <c r="G8" s="633">
        <f t="shared" si="0"/>
        <v>1</v>
      </c>
      <c r="H8" s="987">
        <f t="shared" si="1"/>
        <v>0.1111111111111111</v>
      </c>
      <c r="I8" s="634">
        <f t="shared" si="2"/>
        <v>397.33987999999999</v>
      </c>
      <c r="J8" s="987">
        <f t="shared" si="3"/>
        <v>0.91458112613710407</v>
      </c>
    </row>
    <row r="9" spans="1:10" s="46" customFormat="1" ht="15" customHeight="1" thickBot="1">
      <c r="A9" s="985" t="s">
        <v>375</v>
      </c>
      <c r="B9" s="285">
        <v>10</v>
      </c>
      <c r="C9" s="280">
        <v>19362.654999999999</v>
      </c>
      <c r="D9" s="285">
        <v>19</v>
      </c>
      <c r="E9" s="280">
        <v>20984.28</v>
      </c>
      <c r="F9" s="43"/>
      <c r="G9" s="619">
        <f t="shared" si="0"/>
        <v>9</v>
      </c>
      <c r="H9" s="988">
        <f t="shared" si="1"/>
        <v>0.9</v>
      </c>
      <c r="I9" s="635">
        <f t="shared" si="2"/>
        <v>1621.625</v>
      </c>
      <c r="J9" s="988">
        <f t="shared" si="3"/>
        <v>8.375013653861002E-2</v>
      </c>
    </row>
    <row r="10" spans="1:10" s="46" customFormat="1" ht="15" customHeight="1" thickBot="1">
      <c r="A10" s="302" t="s">
        <v>379</v>
      </c>
      <c r="B10" s="303">
        <f>SUM(B7:B9)</f>
        <v>1037</v>
      </c>
      <c r="C10" s="304">
        <f>SUM(C7:C9)</f>
        <v>65504.940289999999</v>
      </c>
      <c r="D10" s="303">
        <f>SUM(D7:D9)</f>
        <v>963</v>
      </c>
      <c r="E10" s="746">
        <f>SUM(E7:E9)</f>
        <v>54569.99</v>
      </c>
      <c r="F10" s="146"/>
      <c r="G10" s="636">
        <f t="shared" si="0"/>
        <v>-74</v>
      </c>
      <c r="H10" s="989">
        <f t="shared" si="1"/>
        <v>-7.1359691417550622E-2</v>
      </c>
      <c r="I10" s="747">
        <f t="shared" si="2"/>
        <v>-10934.950290000001</v>
      </c>
      <c r="J10" s="989">
        <f t="shared" si="3"/>
        <v>-0.16693321513750517</v>
      </c>
    </row>
    <row r="11" spans="1:10" s="46" customFormat="1" ht="15" customHeight="1">
      <c r="A11" s="984" t="s">
        <v>380</v>
      </c>
      <c r="B11" s="286"/>
      <c r="C11" s="282"/>
      <c r="D11" s="286"/>
      <c r="E11" s="282"/>
      <c r="F11" s="43"/>
      <c r="G11" s="616"/>
      <c r="H11" s="990"/>
      <c r="I11" s="638"/>
      <c r="J11" s="990"/>
    </row>
    <row r="12" spans="1:10" s="46" customFormat="1" ht="15" customHeight="1">
      <c r="A12" s="41" t="s">
        <v>372</v>
      </c>
      <c r="B12" s="284">
        <v>36972</v>
      </c>
      <c r="C12" s="279">
        <v>39523.699999999997</v>
      </c>
      <c r="D12" s="284">
        <v>38260</v>
      </c>
      <c r="E12" s="279">
        <v>63548.19</v>
      </c>
      <c r="F12" s="43"/>
      <c r="G12" s="633">
        <f t="shared" si="0"/>
        <v>1288</v>
      </c>
      <c r="H12" s="987">
        <f t="shared" si="1"/>
        <v>3.4837174077680409E-2</v>
      </c>
      <c r="I12" s="634">
        <f t="shared" si="2"/>
        <v>24024.490000000005</v>
      </c>
      <c r="J12" s="987">
        <f t="shared" si="3"/>
        <v>0.60785022657291721</v>
      </c>
    </row>
    <row r="13" spans="1:10" s="46" customFormat="1" ht="15" customHeight="1" thickBot="1">
      <c r="A13" s="42" t="s">
        <v>373</v>
      </c>
      <c r="B13" s="285">
        <v>13686</v>
      </c>
      <c r="C13" s="280">
        <v>19250.804700000001</v>
      </c>
      <c r="D13" s="285">
        <v>5791</v>
      </c>
      <c r="E13" s="280">
        <v>30859.86</v>
      </c>
      <c r="F13" s="43"/>
      <c r="G13" s="619">
        <f t="shared" si="0"/>
        <v>-7895</v>
      </c>
      <c r="H13" s="988">
        <f t="shared" si="1"/>
        <v>-0.57686687125529734</v>
      </c>
      <c r="I13" s="635">
        <f t="shared" si="2"/>
        <v>11609.0553</v>
      </c>
      <c r="J13" s="988">
        <f t="shared" si="3"/>
        <v>0.60304259904522328</v>
      </c>
    </row>
    <row r="14" spans="1:10" s="46" customFormat="1" ht="15" customHeight="1" thickBot="1">
      <c r="A14" s="302" t="s">
        <v>381</v>
      </c>
      <c r="B14" s="303">
        <f>SUM(B12:B13)</f>
        <v>50658</v>
      </c>
      <c r="C14" s="304">
        <f>SUM(C12:C13)</f>
        <v>58774.504699999998</v>
      </c>
      <c r="D14" s="303">
        <f>SUM(D12:D13)</f>
        <v>44051</v>
      </c>
      <c r="E14" s="304">
        <f>SUM(E12:E13)</f>
        <v>94408.05</v>
      </c>
      <c r="F14" s="146"/>
      <c r="G14" s="636">
        <f t="shared" si="0"/>
        <v>-6607</v>
      </c>
      <c r="H14" s="989">
        <f t="shared" si="1"/>
        <v>-0.13042362509376604</v>
      </c>
      <c r="I14" s="637">
        <f t="shared" si="2"/>
        <v>35633.545300000005</v>
      </c>
      <c r="J14" s="994">
        <f t="shared" si="3"/>
        <v>0.60627555233145169</v>
      </c>
    </row>
    <row r="15" spans="1:10" s="46" customFormat="1" ht="15" customHeight="1">
      <c r="A15" s="298" t="s">
        <v>68</v>
      </c>
      <c r="B15" s="287"/>
      <c r="C15" s="283"/>
      <c r="D15" s="287"/>
      <c r="E15" s="283"/>
      <c r="F15" s="43"/>
      <c r="G15" s="639"/>
      <c r="H15" s="991"/>
      <c r="I15" s="641"/>
      <c r="J15" s="991"/>
    </row>
    <row r="16" spans="1:10" s="46" customFormat="1" ht="15" customHeight="1" thickBot="1">
      <c r="A16" s="305" t="s">
        <v>382</v>
      </c>
      <c r="B16" s="306">
        <v>62548</v>
      </c>
      <c r="C16" s="307">
        <v>9590</v>
      </c>
      <c r="D16" s="306">
        <v>59330</v>
      </c>
      <c r="E16" s="307">
        <v>11145</v>
      </c>
      <c r="F16" s="146"/>
      <c r="G16" s="642">
        <f t="shared" si="0"/>
        <v>-3218</v>
      </c>
      <c r="H16" s="992">
        <f t="shared" si="1"/>
        <v>-5.1448487561552729E-2</v>
      </c>
      <c r="I16" s="643">
        <f t="shared" si="2"/>
        <v>1555</v>
      </c>
      <c r="J16" s="992">
        <f t="shared" si="3"/>
        <v>0.16214807090719499</v>
      </c>
    </row>
    <row r="17" spans="1:10" s="46" customFormat="1" ht="19.899999999999999" customHeight="1" thickBot="1">
      <c r="A17" s="986" t="s">
        <v>376</v>
      </c>
      <c r="B17" s="628">
        <f>B10+B14+B16</f>
        <v>114243</v>
      </c>
      <c r="C17" s="629">
        <f>C10+C14+C16</f>
        <v>133869.44498999999</v>
      </c>
      <c r="D17" s="628">
        <f>D10+D14+D16</f>
        <v>104344</v>
      </c>
      <c r="E17" s="629">
        <f>E10+E14+E16</f>
        <v>160123.04</v>
      </c>
      <c r="F17" s="43"/>
      <c r="G17" s="626">
        <f t="shared" si="0"/>
        <v>-9899</v>
      </c>
      <c r="H17" s="993">
        <f t="shared" si="1"/>
        <v>-8.6648634927304083E-2</v>
      </c>
      <c r="I17" s="644">
        <f t="shared" si="2"/>
        <v>26253.595010000019</v>
      </c>
      <c r="J17" s="993">
        <f t="shared" si="3"/>
        <v>0.1961134223867228</v>
      </c>
    </row>
    <row r="18" spans="1:10" s="46" customFormat="1">
      <c r="A18" s="108"/>
      <c r="B18" s="109"/>
      <c r="C18" s="109"/>
      <c r="F18" s="43"/>
      <c r="G18" s="43"/>
      <c r="H18" s="43"/>
      <c r="I18" s="43"/>
      <c r="J18" s="43"/>
    </row>
    <row r="20" spans="1:10">
      <c r="B20" s="353"/>
    </row>
    <row r="21" spans="1:10">
      <c r="B21" s="353"/>
    </row>
    <row r="22" spans="1:10">
      <c r="B22" s="353"/>
    </row>
  </sheetData>
  <mergeCells count="5">
    <mergeCell ref="G3:J3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/>
  </sheetViews>
  <sheetFormatPr baseColWidth="10" defaultRowHeight="12.75"/>
  <cols>
    <col min="1" max="1" width="53.28515625" style="43" customWidth="1"/>
    <col min="2" max="2" width="10.7109375" style="43" customWidth="1"/>
    <col min="3" max="3" width="12.42578125" style="43" customWidth="1"/>
    <col min="4" max="4" width="11" style="43" customWidth="1"/>
    <col min="5" max="5" width="12.4257812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1.7109375" style="43" customWidth="1"/>
    <col min="10" max="10" width="9.7109375" style="43" customWidth="1"/>
    <col min="11" max="256" width="11.5703125" style="43"/>
    <col min="257" max="257" width="45.2851562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4.7109375" style="43" customWidth="1"/>
    <col min="266" max="266" width="9.7109375" style="43" customWidth="1"/>
    <col min="267" max="512" width="11.5703125" style="43"/>
    <col min="513" max="513" width="45.2851562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4.7109375" style="43" customWidth="1"/>
    <col min="522" max="522" width="9.7109375" style="43" customWidth="1"/>
    <col min="523" max="768" width="11.5703125" style="43"/>
    <col min="769" max="769" width="45.2851562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4.7109375" style="43" customWidth="1"/>
    <col min="778" max="778" width="9.7109375" style="43" customWidth="1"/>
    <col min="779" max="1024" width="11.5703125" style="43"/>
    <col min="1025" max="1025" width="45.2851562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4.7109375" style="43" customWidth="1"/>
    <col min="1034" max="1034" width="9.7109375" style="43" customWidth="1"/>
    <col min="1035" max="1280" width="11.5703125" style="43"/>
    <col min="1281" max="1281" width="45.2851562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4.7109375" style="43" customWidth="1"/>
    <col min="1290" max="1290" width="9.7109375" style="43" customWidth="1"/>
    <col min="1291" max="1536" width="11.5703125" style="43"/>
    <col min="1537" max="1537" width="45.2851562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4.7109375" style="43" customWidth="1"/>
    <col min="1546" max="1546" width="9.7109375" style="43" customWidth="1"/>
    <col min="1547" max="1792" width="11.5703125" style="43"/>
    <col min="1793" max="1793" width="45.2851562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4.7109375" style="43" customWidth="1"/>
    <col min="1802" max="1802" width="9.7109375" style="43" customWidth="1"/>
    <col min="1803" max="2048" width="11.5703125" style="43"/>
    <col min="2049" max="2049" width="45.2851562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4.7109375" style="43" customWidth="1"/>
    <col min="2058" max="2058" width="9.7109375" style="43" customWidth="1"/>
    <col min="2059" max="2304" width="11.5703125" style="43"/>
    <col min="2305" max="2305" width="45.2851562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4.7109375" style="43" customWidth="1"/>
    <col min="2314" max="2314" width="9.7109375" style="43" customWidth="1"/>
    <col min="2315" max="2560" width="11.5703125" style="43"/>
    <col min="2561" max="2561" width="45.2851562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4.7109375" style="43" customWidth="1"/>
    <col min="2570" max="2570" width="9.7109375" style="43" customWidth="1"/>
    <col min="2571" max="2816" width="11.5703125" style="43"/>
    <col min="2817" max="2817" width="45.2851562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4.7109375" style="43" customWidth="1"/>
    <col min="2826" max="2826" width="9.7109375" style="43" customWidth="1"/>
    <col min="2827" max="3072" width="11.5703125" style="43"/>
    <col min="3073" max="3073" width="45.2851562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4.7109375" style="43" customWidth="1"/>
    <col min="3082" max="3082" width="9.7109375" style="43" customWidth="1"/>
    <col min="3083" max="3328" width="11.5703125" style="43"/>
    <col min="3329" max="3329" width="45.2851562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4.7109375" style="43" customWidth="1"/>
    <col min="3338" max="3338" width="9.7109375" style="43" customWidth="1"/>
    <col min="3339" max="3584" width="11.5703125" style="43"/>
    <col min="3585" max="3585" width="45.2851562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4.7109375" style="43" customWidth="1"/>
    <col min="3594" max="3594" width="9.7109375" style="43" customWidth="1"/>
    <col min="3595" max="3840" width="11.5703125" style="43"/>
    <col min="3841" max="3841" width="45.2851562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4.7109375" style="43" customWidth="1"/>
    <col min="3850" max="3850" width="9.7109375" style="43" customWidth="1"/>
    <col min="3851" max="4096" width="11.5703125" style="43"/>
    <col min="4097" max="4097" width="45.2851562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4.7109375" style="43" customWidth="1"/>
    <col min="4106" max="4106" width="9.7109375" style="43" customWidth="1"/>
    <col min="4107" max="4352" width="11.5703125" style="43"/>
    <col min="4353" max="4353" width="45.2851562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4.7109375" style="43" customWidth="1"/>
    <col min="4362" max="4362" width="9.7109375" style="43" customWidth="1"/>
    <col min="4363" max="4608" width="11.5703125" style="43"/>
    <col min="4609" max="4609" width="45.2851562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4.7109375" style="43" customWidth="1"/>
    <col min="4618" max="4618" width="9.7109375" style="43" customWidth="1"/>
    <col min="4619" max="4864" width="11.5703125" style="43"/>
    <col min="4865" max="4865" width="45.2851562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4.7109375" style="43" customWidth="1"/>
    <col min="4874" max="4874" width="9.7109375" style="43" customWidth="1"/>
    <col min="4875" max="5120" width="11.5703125" style="43"/>
    <col min="5121" max="5121" width="45.2851562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4.7109375" style="43" customWidth="1"/>
    <col min="5130" max="5130" width="9.7109375" style="43" customWidth="1"/>
    <col min="5131" max="5376" width="11.5703125" style="43"/>
    <col min="5377" max="5377" width="45.2851562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4.7109375" style="43" customWidth="1"/>
    <col min="5386" max="5386" width="9.7109375" style="43" customWidth="1"/>
    <col min="5387" max="5632" width="11.5703125" style="43"/>
    <col min="5633" max="5633" width="45.2851562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4.7109375" style="43" customWidth="1"/>
    <col min="5642" max="5642" width="9.7109375" style="43" customWidth="1"/>
    <col min="5643" max="5888" width="11.5703125" style="43"/>
    <col min="5889" max="5889" width="45.2851562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4.7109375" style="43" customWidth="1"/>
    <col min="5898" max="5898" width="9.7109375" style="43" customWidth="1"/>
    <col min="5899" max="6144" width="11.5703125" style="43"/>
    <col min="6145" max="6145" width="45.2851562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4.7109375" style="43" customWidth="1"/>
    <col min="6154" max="6154" width="9.7109375" style="43" customWidth="1"/>
    <col min="6155" max="6400" width="11.5703125" style="43"/>
    <col min="6401" max="6401" width="45.2851562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4.7109375" style="43" customWidth="1"/>
    <col min="6410" max="6410" width="9.7109375" style="43" customWidth="1"/>
    <col min="6411" max="6656" width="11.5703125" style="43"/>
    <col min="6657" max="6657" width="45.2851562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4.7109375" style="43" customWidth="1"/>
    <col min="6666" max="6666" width="9.7109375" style="43" customWidth="1"/>
    <col min="6667" max="6912" width="11.5703125" style="43"/>
    <col min="6913" max="6913" width="45.2851562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4.7109375" style="43" customWidth="1"/>
    <col min="6922" max="6922" width="9.7109375" style="43" customWidth="1"/>
    <col min="6923" max="7168" width="11.5703125" style="43"/>
    <col min="7169" max="7169" width="45.2851562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4.7109375" style="43" customWidth="1"/>
    <col min="7178" max="7178" width="9.7109375" style="43" customWidth="1"/>
    <col min="7179" max="7424" width="11.5703125" style="43"/>
    <col min="7425" max="7425" width="45.2851562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4.7109375" style="43" customWidth="1"/>
    <col min="7434" max="7434" width="9.7109375" style="43" customWidth="1"/>
    <col min="7435" max="7680" width="11.5703125" style="43"/>
    <col min="7681" max="7681" width="45.2851562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4.7109375" style="43" customWidth="1"/>
    <col min="7690" max="7690" width="9.7109375" style="43" customWidth="1"/>
    <col min="7691" max="7936" width="11.5703125" style="43"/>
    <col min="7937" max="7937" width="45.2851562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4.7109375" style="43" customWidth="1"/>
    <col min="7946" max="7946" width="9.7109375" style="43" customWidth="1"/>
    <col min="7947" max="8192" width="11.5703125" style="43"/>
    <col min="8193" max="8193" width="45.2851562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4.7109375" style="43" customWidth="1"/>
    <col min="8202" max="8202" width="9.7109375" style="43" customWidth="1"/>
    <col min="8203" max="8448" width="11.5703125" style="43"/>
    <col min="8449" max="8449" width="45.2851562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4.7109375" style="43" customWidth="1"/>
    <col min="8458" max="8458" width="9.7109375" style="43" customWidth="1"/>
    <col min="8459" max="8704" width="11.5703125" style="43"/>
    <col min="8705" max="8705" width="45.2851562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4.7109375" style="43" customWidth="1"/>
    <col min="8714" max="8714" width="9.7109375" style="43" customWidth="1"/>
    <col min="8715" max="8960" width="11.5703125" style="43"/>
    <col min="8961" max="8961" width="45.2851562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4.7109375" style="43" customWidth="1"/>
    <col min="8970" max="8970" width="9.7109375" style="43" customWidth="1"/>
    <col min="8971" max="9216" width="11.5703125" style="43"/>
    <col min="9217" max="9217" width="45.2851562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4.7109375" style="43" customWidth="1"/>
    <col min="9226" max="9226" width="9.7109375" style="43" customWidth="1"/>
    <col min="9227" max="9472" width="11.5703125" style="43"/>
    <col min="9473" max="9473" width="45.2851562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4.7109375" style="43" customWidth="1"/>
    <col min="9482" max="9482" width="9.7109375" style="43" customWidth="1"/>
    <col min="9483" max="9728" width="11.5703125" style="43"/>
    <col min="9729" max="9729" width="45.2851562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4.7109375" style="43" customWidth="1"/>
    <col min="9738" max="9738" width="9.7109375" style="43" customWidth="1"/>
    <col min="9739" max="9984" width="11.5703125" style="43"/>
    <col min="9985" max="9985" width="45.2851562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4.7109375" style="43" customWidth="1"/>
    <col min="9994" max="9994" width="9.7109375" style="43" customWidth="1"/>
    <col min="9995" max="10240" width="11.5703125" style="43"/>
    <col min="10241" max="10241" width="45.2851562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4.7109375" style="43" customWidth="1"/>
    <col min="10250" max="10250" width="9.7109375" style="43" customWidth="1"/>
    <col min="10251" max="10496" width="11.5703125" style="43"/>
    <col min="10497" max="10497" width="45.2851562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4.7109375" style="43" customWidth="1"/>
    <col min="10506" max="10506" width="9.7109375" style="43" customWidth="1"/>
    <col min="10507" max="10752" width="11.5703125" style="43"/>
    <col min="10753" max="10753" width="45.2851562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4.7109375" style="43" customWidth="1"/>
    <col min="10762" max="10762" width="9.7109375" style="43" customWidth="1"/>
    <col min="10763" max="11008" width="11.5703125" style="43"/>
    <col min="11009" max="11009" width="45.2851562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4.7109375" style="43" customWidth="1"/>
    <col min="11018" max="11018" width="9.7109375" style="43" customWidth="1"/>
    <col min="11019" max="11264" width="11.5703125" style="43"/>
    <col min="11265" max="11265" width="45.2851562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4.7109375" style="43" customWidth="1"/>
    <col min="11274" max="11274" width="9.7109375" style="43" customWidth="1"/>
    <col min="11275" max="11520" width="11.5703125" style="43"/>
    <col min="11521" max="11521" width="45.2851562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4.7109375" style="43" customWidth="1"/>
    <col min="11530" max="11530" width="9.7109375" style="43" customWidth="1"/>
    <col min="11531" max="11776" width="11.5703125" style="43"/>
    <col min="11777" max="11777" width="45.2851562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4.7109375" style="43" customWidth="1"/>
    <col min="11786" max="11786" width="9.7109375" style="43" customWidth="1"/>
    <col min="11787" max="12032" width="11.5703125" style="43"/>
    <col min="12033" max="12033" width="45.2851562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4.7109375" style="43" customWidth="1"/>
    <col min="12042" max="12042" width="9.7109375" style="43" customWidth="1"/>
    <col min="12043" max="12288" width="11.5703125" style="43"/>
    <col min="12289" max="12289" width="45.2851562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4.7109375" style="43" customWidth="1"/>
    <col min="12298" max="12298" width="9.7109375" style="43" customWidth="1"/>
    <col min="12299" max="12544" width="11.5703125" style="43"/>
    <col min="12545" max="12545" width="45.2851562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4.7109375" style="43" customWidth="1"/>
    <col min="12554" max="12554" width="9.7109375" style="43" customWidth="1"/>
    <col min="12555" max="12800" width="11.5703125" style="43"/>
    <col min="12801" max="12801" width="45.2851562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4.7109375" style="43" customWidth="1"/>
    <col min="12810" max="12810" width="9.7109375" style="43" customWidth="1"/>
    <col min="12811" max="13056" width="11.5703125" style="43"/>
    <col min="13057" max="13057" width="45.2851562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4.7109375" style="43" customWidth="1"/>
    <col min="13066" max="13066" width="9.7109375" style="43" customWidth="1"/>
    <col min="13067" max="13312" width="11.5703125" style="43"/>
    <col min="13313" max="13313" width="45.2851562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4.7109375" style="43" customWidth="1"/>
    <col min="13322" max="13322" width="9.7109375" style="43" customWidth="1"/>
    <col min="13323" max="13568" width="11.5703125" style="43"/>
    <col min="13569" max="13569" width="45.2851562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4.7109375" style="43" customWidth="1"/>
    <col min="13578" max="13578" width="9.7109375" style="43" customWidth="1"/>
    <col min="13579" max="13824" width="11.5703125" style="43"/>
    <col min="13825" max="13825" width="45.2851562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4.7109375" style="43" customWidth="1"/>
    <col min="13834" max="13834" width="9.7109375" style="43" customWidth="1"/>
    <col min="13835" max="14080" width="11.5703125" style="43"/>
    <col min="14081" max="14081" width="45.2851562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4.7109375" style="43" customWidth="1"/>
    <col min="14090" max="14090" width="9.7109375" style="43" customWidth="1"/>
    <col min="14091" max="14336" width="11.5703125" style="43"/>
    <col min="14337" max="14337" width="45.2851562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4.7109375" style="43" customWidth="1"/>
    <col min="14346" max="14346" width="9.7109375" style="43" customWidth="1"/>
    <col min="14347" max="14592" width="11.5703125" style="43"/>
    <col min="14593" max="14593" width="45.2851562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4.7109375" style="43" customWidth="1"/>
    <col min="14602" max="14602" width="9.7109375" style="43" customWidth="1"/>
    <col min="14603" max="14848" width="11.5703125" style="43"/>
    <col min="14849" max="14849" width="45.2851562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4.7109375" style="43" customWidth="1"/>
    <col min="14858" max="14858" width="9.7109375" style="43" customWidth="1"/>
    <col min="14859" max="15104" width="11.5703125" style="43"/>
    <col min="15105" max="15105" width="45.2851562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4.7109375" style="43" customWidth="1"/>
    <col min="15114" max="15114" width="9.7109375" style="43" customWidth="1"/>
    <col min="15115" max="15360" width="11.5703125" style="43"/>
    <col min="15361" max="15361" width="45.2851562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4.7109375" style="43" customWidth="1"/>
    <col min="15370" max="15370" width="9.7109375" style="43" customWidth="1"/>
    <col min="15371" max="15616" width="11.5703125" style="43"/>
    <col min="15617" max="15617" width="45.2851562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4.7109375" style="43" customWidth="1"/>
    <col min="15626" max="15626" width="9.7109375" style="43" customWidth="1"/>
    <col min="15627" max="15872" width="11.5703125" style="43"/>
    <col min="15873" max="15873" width="45.2851562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4.7109375" style="43" customWidth="1"/>
    <col min="15882" max="15882" width="9.7109375" style="43" customWidth="1"/>
    <col min="15883" max="16128" width="11.5703125" style="43"/>
    <col min="16129" max="16129" width="45.2851562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4.7109375" style="43" customWidth="1"/>
    <col min="16138" max="16138" width="9.7109375" style="43" customWidth="1"/>
    <col min="16139" max="16384" width="11.5703125" style="43"/>
  </cols>
  <sheetData>
    <row r="1" spans="1:10" s="72" customFormat="1" ht="45" customHeight="1">
      <c r="A1" s="75" t="s">
        <v>383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s="72" customFormat="1" ht="13.15" customHeight="1" thickBot="1">
      <c r="A2" s="71"/>
      <c r="B2" s="71"/>
      <c r="C2" s="71"/>
      <c r="D2" s="71"/>
      <c r="E2" s="71"/>
      <c r="F2" s="43"/>
      <c r="G2" s="43"/>
      <c r="H2" s="43"/>
      <c r="I2" s="43"/>
      <c r="J2" s="43"/>
    </row>
    <row r="3" spans="1:10" s="72" customFormat="1" ht="19.899999999999999" customHeight="1" thickBot="1">
      <c r="A3" s="71"/>
      <c r="B3" s="71"/>
      <c r="C3" s="71"/>
      <c r="D3" s="71"/>
      <c r="E3" s="71"/>
      <c r="F3" s="71"/>
      <c r="G3" s="1057" t="s">
        <v>36</v>
      </c>
      <c r="H3" s="1058"/>
      <c r="I3" s="1058"/>
      <c r="J3" s="1059"/>
    </row>
    <row r="4" spans="1:10" s="46" customFormat="1" ht="19.899999999999999" customHeight="1" thickBot="1">
      <c r="A4" s="1066"/>
      <c r="B4" s="1060">
        <v>2016</v>
      </c>
      <c r="C4" s="1061"/>
      <c r="D4" s="1062">
        <v>2017</v>
      </c>
      <c r="E4" s="1061"/>
      <c r="G4" s="1063" t="s">
        <v>390</v>
      </c>
      <c r="H4" s="1064"/>
      <c r="I4" s="1065" t="s">
        <v>371</v>
      </c>
      <c r="J4" s="1064"/>
    </row>
    <row r="5" spans="1:10" s="46" customFormat="1" ht="27" customHeight="1" thickBot="1">
      <c r="A5" s="1067"/>
      <c r="B5" s="608" t="s">
        <v>370</v>
      </c>
      <c r="C5" s="609" t="s">
        <v>34</v>
      </c>
      <c r="D5" s="608" t="s">
        <v>370</v>
      </c>
      <c r="E5" s="609" t="s">
        <v>34</v>
      </c>
      <c r="G5" s="614" t="s">
        <v>370</v>
      </c>
      <c r="H5" s="586" t="s">
        <v>102</v>
      </c>
      <c r="I5" s="615" t="s">
        <v>34</v>
      </c>
      <c r="J5" s="586" t="s">
        <v>102</v>
      </c>
    </row>
    <row r="6" spans="1:10" ht="18" customHeight="1">
      <c r="A6" s="299" t="s">
        <v>384</v>
      </c>
      <c r="B6" s="284">
        <v>573</v>
      </c>
      <c r="C6" s="279">
        <v>19868.841230000002</v>
      </c>
      <c r="D6" s="284">
        <v>527</v>
      </c>
      <c r="E6" s="279">
        <v>16116.291520000001</v>
      </c>
      <c r="G6" s="639">
        <f>D6-B6</f>
        <v>-46</v>
      </c>
      <c r="H6" s="991">
        <f>(D6-B6)/B6</f>
        <v>-8.0279232111692841E-2</v>
      </c>
      <c r="I6" s="648">
        <f>E6-C6</f>
        <v>-3752.5497100000011</v>
      </c>
      <c r="J6" s="991">
        <f>(E6-C6)/C6</f>
        <v>-0.18886605748975532</v>
      </c>
    </row>
    <row r="7" spans="1:10" ht="18" customHeight="1">
      <c r="A7" s="300" t="s">
        <v>385</v>
      </c>
      <c r="B7" s="285">
        <v>367</v>
      </c>
      <c r="C7" s="280">
        <v>10570.829390000001</v>
      </c>
      <c r="D7" s="285">
        <v>317</v>
      </c>
      <c r="E7" s="280">
        <v>6307.35124</v>
      </c>
      <c r="G7" s="633">
        <f t="shared" ref="G7:G14" si="0">D7-B7</f>
        <v>-50</v>
      </c>
      <c r="H7" s="987">
        <f t="shared" ref="H7:H14" si="1">(D7-B7)/B7</f>
        <v>-0.13623978201634879</v>
      </c>
      <c r="I7" s="649">
        <f t="shared" ref="I7:I14" si="2">E7-C7</f>
        <v>-4263.4781500000008</v>
      </c>
      <c r="J7" s="987">
        <f t="shared" ref="J7:J14" si="3">(E7-C7)/C7</f>
        <v>-0.40332484734199275</v>
      </c>
    </row>
    <row r="8" spans="1:10" ht="18" customHeight="1">
      <c r="A8" s="300" t="s">
        <v>386</v>
      </c>
      <c r="B8" s="284">
        <v>3</v>
      </c>
      <c r="C8" s="279">
        <v>7981.69056</v>
      </c>
      <c r="D8" s="284">
        <v>4</v>
      </c>
      <c r="E8" s="279">
        <v>4921.2331800000002</v>
      </c>
      <c r="G8" s="633">
        <f t="shared" si="0"/>
        <v>1</v>
      </c>
      <c r="H8" s="987">
        <f t="shared" si="1"/>
        <v>0.33333333333333331</v>
      </c>
      <c r="I8" s="649">
        <f t="shared" si="2"/>
        <v>-3060.4573799999998</v>
      </c>
      <c r="J8" s="987">
        <f t="shared" si="3"/>
        <v>-0.38343473190220995</v>
      </c>
    </row>
    <row r="9" spans="1:10" ht="18" customHeight="1" thickBot="1">
      <c r="A9" s="301" t="s">
        <v>387</v>
      </c>
      <c r="B9" s="285">
        <v>75</v>
      </c>
      <c r="C9" s="280">
        <v>7286.4739900000004</v>
      </c>
      <c r="D9" s="285">
        <v>86</v>
      </c>
      <c r="E9" s="280">
        <v>5409.0488699999996</v>
      </c>
      <c r="G9" s="619">
        <f t="shared" si="0"/>
        <v>11</v>
      </c>
      <c r="H9" s="988">
        <f t="shared" si="1"/>
        <v>0.14666666666666667</v>
      </c>
      <c r="I9" s="650">
        <f t="shared" si="2"/>
        <v>-1877.4251200000008</v>
      </c>
      <c r="J9" s="988">
        <f t="shared" si="3"/>
        <v>-0.25765893387893651</v>
      </c>
    </row>
    <row r="10" spans="1:10" ht="18" customHeight="1" thickBot="1">
      <c r="A10" s="121" t="s">
        <v>372</v>
      </c>
      <c r="B10" s="289">
        <f>SUM(B6:B9)</f>
        <v>1018</v>
      </c>
      <c r="C10" s="281">
        <f>SUM(C6:C9)</f>
        <v>45707.835170000006</v>
      </c>
      <c r="D10" s="289">
        <f>SUM(D6:D9)</f>
        <v>934</v>
      </c>
      <c r="E10" s="281">
        <f>SUM(E6:E9)</f>
        <v>32753.92481</v>
      </c>
      <c r="G10" s="651">
        <f t="shared" si="0"/>
        <v>-84</v>
      </c>
      <c r="H10" s="994">
        <f t="shared" si="1"/>
        <v>-8.2514734774066803E-2</v>
      </c>
      <c r="I10" s="652">
        <f t="shared" si="2"/>
        <v>-12953.910360000005</v>
      </c>
      <c r="J10" s="994">
        <f t="shared" si="3"/>
        <v>-0.28340677942459647</v>
      </c>
    </row>
    <row r="11" spans="1:10" ht="18" customHeight="1" thickBot="1">
      <c r="A11" s="121" t="s">
        <v>373</v>
      </c>
      <c r="B11" s="289">
        <v>9</v>
      </c>
      <c r="C11" s="281">
        <v>434.45011999999997</v>
      </c>
      <c r="D11" s="289">
        <v>10</v>
      </c>
      <c r="E11" s="281">
        <v>831.78697999999997</v>
      </c>
      <c r="G11" s="653">
        <f t="shared" si="0"/>
        <v>1</v>
      </c>
      <c r="H11" s="996">
        <f t="shared" si="1"/>
        <v>0.1111111111111111</v>
      </c>
      <c r="I11" s="654">
        <f t="shared" si="2"/>
        <v>397.33686</v>
      </c>
      <c r="J11" s="996">
        <f t="shared" si="3"/>
        <v>0.91457417482126613</v>
      </c>
    </row>
    <row r="12" spans="1:10" ht="18" customHeight="1" thickBot="1">
      <c r="A12" s="982" t="s">
        <v>374</v>
      </c>
      <c r="B12" s="645">
        <f>+B10+B11</f>
        <v>1027</v>
      </c>
      <c r="C12" s="646">
        <f>+C10+C11</f>
        <v>46142.285290000007</v>
      </c>
      <c r="D12" s="645">
        <f>+D10+D11</f>
        <v>944</v>
      </c>
      <c r="E12" s="646">
        <f>+E10+E11</f>
        <v>33585.711790000001</v>
      </c>
      <c r="G12" s="626">
        <f t="shared" si="0"/>
        <v>-83</v>
      </c>
      <c r="H12" s="993">
        <f t="shared" si="1"/>
        <v>-8.0817916260954234E-2</v>
      </c>
      <c r="I12" s="655">
        <f t="shared" si="2"/>
        <v>-12556.573500000006</v>
      </c>
      <c r="J12" s="993">
        <f t="shared" si="3"/>
        <v>-0.27212725640013491</v>
      </c>
    </row>
    <row r="13" spans="1:10" ht="18" customHeight="1" thickBot="1">
      <c r="A13" s="121" t="s">
        <v>388</v>
      </c>
      <c r="B13" s="289">
        <v>10</v>
      </c>
      <c r="C13" s="281">
        <v>19362.654999999999</v>
      </c>
      <c r="D13" s="289">
        <v>19</v>
      </c>
      <c r="E13" s="281">
        <v>20984.281999999999</v>
      </c>
      <c r="G13" s="653">
        <f t="shared" si="0"/>
        <v>9</v>
      </c>
      <c r="H13" s="996">
        <f t="shared" si="1"/>
        <v>0.9</v>
      </c>
      <c r="I13" s="654">
        <f t="shared" si="2"/>
        <v>1621.6270000000004</v>
      </c>
      <c r="J13" s="996">
        <f t="shared" si="3"/>
        <v>8.3750239830229917E-2</v>
      </c>
    </row>
    <row r="14" spans="1:10" ht="18" customHeight="1" thickBot="1">
      <c r="A14" s="995" t="s">
        <v>379</v>
      </c>
      <c r="B14" s="628">
        <f>+B12+B13</f>
        <v>1037</v>
      </c>
      <c r="C14" s="647">
        <f>+C12+C13</f>
        <v>65504.940290000006</v>
      </c>
      <c r="D14" s="628">
        <f>+D12+D13</f>
        <v>963</v>
      </c>
      <c r="E14" s="647">
        <f>+E12+E13</f>
        <v>54569.99379</v>
      </c>
      <c r="G14" s="626">
        <f t="shared" si="0"/>
        <v>-74</v>
      </c>
      <c r="H14" s="993">
        <f t="shared" si="1"/>
        <v>-7.1359691417550622E-2</v>
      </c>
      <c r="I14" s="655">
        <f t="shared" si="2"/>
        <v>-10934.946500000005</v>
      </c>
      <c r="J14" s="993">
        <f t="shared" si="3"/>
        <v>-0.16693315727927374</v>
      </c>
    </row>
    <row r="16" spans="1:10">
      <c r="A16" s="288" t="s">
        <v>389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baseColWidth="10" defaultRowHeight="12.75"/>
  <cols>
    <col min="1" max="1" width="26.28515625" style="43" customWidth="1"/>
    <col min="2" max="2" width="14.140625" style="43" customWidth="1"/>
    <col min="3" max="3" width="14.85546875" style="43" customWidth="1"/>
    <col min="4" max="4" width="14.42578125" style="43" customWidth="1"/>
    <col min="5" max="5" width="12.28515625" style="43" customWidth="1"/>
    <col min="6" max="256" width="11.5703125" style="43"/>
    <col min="257" max="257" width="26.140625" style="43" customWidth="1"/>
    <col min="258" max="260" width="17.7109375" style="43" customWidth="1"/>
    <col min="261" max="261" width="12.28515625" style="43" customWidth="1"/>
    <col min="262" max="512" width="11.5703125" style="43"/>
    <col min="513" max="513" width="26.140625" style="43" customWidth="1"/>
    <col min="514" max="516" width="17.7109375" style="43" customWidth="1"/>
    <col min="517" max="517" width="12.28515625" style="43" customWidth="1"/>
    <col min="518" max="768" width="11.5703125" style="43"/>
    <col min="769" max="769" width="26.140625" style="43" customWidth="1"/>
    <col min="770" max="772" width="17.7109375" style="43" customWidth="1"/>
    <col min="773" max="773" width="12.28515625" style="43" customWidth="1"/>
    <col min="774" max="1024" width="11.5703125" style="43"/>
    <col min="1025" max="1025" width="26.140625" style="43" customWidth="1"/>
    <col min="1026" max="1028" width="17.7109375" style="43" customWidth="1"/>
    <col min="1029" max="1029" width="12.28515625" style="43" customWidth="1"/>
    <col min="1030" max="1280" width="11.5703125" style="43"/>
    <col min="1281" max="1281" width="26.140625" style="43" customWidth="1"/>
    <col min="1282" max="1284" width="17.7109375" style="43" customWidth="1"/>
    <col min="1285" max="1285" width="12.28515625" style="43" customWidth="1"/>
    <col min="1286" max="1536" width="11.5703125" style="43"/>
    <col min="1537" max="1537" width="26.140625" style="43" customWidth="1"/>
    <col min="1538" max="1540" width="17.7109375" style="43" customWidth="1"/>
    <col min="1541" max="1541" width="12.28515625" style="43" customWidth="1"/>
    <col min="1542" max="1792" width="11.5703125" style="43"/>
    <col min="1793" max="1793" width="26.140625" style="43" customWidth="1"/>
    <col min="1794" max="1796" width="17.7109375" style="43" customWidth="1"/>
    <col min="1797" max="1797" width="12.28515625" style="43" customWidth="1"/>
    <col min="1798" max="2048" width="11.5703125" style="43"/>
    <col min="2049" max="2049" width="26.140625" style="43" customWidth="1"/>
    <col min="2050" max="2052" width="17.7109375" style="43" customWidth="1"/>
    <col min="2053" max="2053" width="12.28515625" style="43" customWidth="1"/>
    <col min="2054" max="2304" width="11.5703125" style="43"/>
    <col min="2305" max="2305" width="26.140625" style="43" customWidth="1"/>
    <col min="2306" max="2308" width="17.7109375" style="43" customWidth="1"/>
    <col min="2309" max="2309" width="12.28515625" style="43" customWidth="1"/>
    <col min="2310" max="2560" width="11.5703125" style="43"/>
    <col min="2561" max="2561" width="26.140625" style="43" customWidth="1"/>
    <col min="2562" max="2564" width="17.7109375" style="43" customWidth="1"/>
    <col min="2565" max="2565" width="12.28515625" style="43" customWidth="1"/>
    <col min="2566" max="2816" width="11.5703125" style="43"/>
    <col min="2817" max="2817" width="26.140625" style="43" customWidth="1"/>
    <col min="2818" max="2820" width="17.7109375" style="43" customWidth="1"/>
    <col min="2821" max="2821" width="12.28515625" style="43" customWidth="1"/>
    <col min="2822" max="3072" width="11.5703125" style="43"/>
    <col min="3073" max="3073" width="26.140625" style="43" customWidth="1"/>
    <col min="3074" max="3076" width="17.7109375" style="43" customWidth="1"/>
    <col min="3077" max="3077" width="12.28515625" style="43" customWidth="1"/>
    <col min="3078" max="3328" width="11.5703125" style="43"/>
    <col min="3329" max="3329" width="26.140625" style="43" customWidth="1"/>
    <col min="3330" max="3332" width="17.7109375" style="43" customWidth="1"/>
    <col min="3333" max="3333" width="12.28515625" style="43" customWidth="1"/>
    <col min="3334" max="3584" width="11.5703125" style="43"/>
    <col min="3585" max="3585" width="26.140625" style="43" customWidth="1"/>
    <col min="3586" max="3588" width="17.7109375" style="43" customWidth="1"/>
    <col min="3589" max="3589" width="12.28515625" style="43" customWidth="1"/>
    <col min="3590" max="3840" width="11.5703125" style="43"/>
    <col min="3841" max="3841" width="26.140625" style="43" customWidth="1"/>
    <col min="3842" max="3844" width="17.7109375" style="43" customWidth="1"/>
    <col min="3845" max="3845" width="12.28515625" style="43" customWidth="1"/>
    <col min="3846" max="4096" width="11.5703125" style="43"/>
    <col min="4097" max="4097" width="26.140625" style="43" customWidth="1"/>
    <col min="4098" max="4100" width="17.7109375" style="43" customWidth="1"/>
    <col min="4101" max="4101" width="12.28515625" style="43" customWidth="1"/>
    <col min="4102" max="4352" width="11.5703125" style="43"/>
    <col min="4353" max="4353" width="26.140625" style="43" customWidth="1"/>
    <col min="4354" max="4356" width="17.7109375" style="43" customWidth="1"/>
    <col min="4357" max="4357" width="12.28515625" style="43" customWidth="1"/>
    <col min="4358" max="4608" width="11.5703125" style="43"/>
    <col min="4609" max="4609" width="26.140625" style="43" customWidth="1"/>
    <col min="4610" max="4612" width="17.7109375" style="43" customWidth="1"/>
    <col min="4613" max="4613" width="12.28515625" style="43" customWidth="1"/>
    <col min="4614" max="4864" width="11.5703125" style="43"/>
    <col min="4865" max="4865" width="26.140625" style="43" customWidth="1"/>
    <col min="4866" max="4868" width="17.7109375" style="43" customWidth="1"/>
    <col min="4869" max="4869" width="12.28515625" style="43" customWidth="1"/>
    <col min="4870" max="5120" width="11.5703125" style="43"/>
    <col min="5121" max="5121" width="26.140625" style="43" customWidth="1"/>
    <col min="5122" max="5124" width="17.7109375" style="43" customWidth="1"/>
    <col min="5125" max="5125" width="12.28515625" style="43" customWidth="1"/>
    <col min="5126" max="5376" width="11.5703125" style="43"/>
    <col min="5377" max="5377" width="26.140625" style="43" customWidth="1"/>
    <col min="5378" max="5380" width="17.7109375" style="43" customWidth="1"/>
    <col min="5381" max="5381" width="12.28515625" style="43" customWidth="1"/>
    <col min="5382" max="5632" width="11.5703125" style="43"/>
    <col min="5633" max="5633" width="26.140625" style="43" customWidth="1"/>
    <col min="5634" max="5636" width="17.7109375" style="43" customWidth="1"/>
    <col min="5637" max="5637" width="12.28515625" style="43" customWidth="1"/>
    <col min="5638" max="5888" width="11.5703125" style="43"/>
    <col min="5889" max="5889" width="26.140625" style="43" customWidth="1"/>
    <col min="5890" max="5892" width="17.7109375" style="43" customWidth="1"/>
    <col min="5893" max="5893" width="12.28515625" style="43" customWidth="1"/>
    <col min="5894" max="6144" width="11.5703125" style="43"/>
    <col min="6145" max="6145" width="26.140625" style="43" customWidth="1"/>
    <col min="6146" max="6148" width="17.7109375" style="43" customWidth="1"/>
    <col min="6149" max="6149" width="12.28515625" style="43" customWidth="1"/>
    <col min="6150" max="6400" width="11.5703125" style="43"/>
    <col min="6401" max="6401" width="26.140625" style="43" customWidth="1"/>
    <col min="6402" max="6404" width="17.7109375" style="43" customWidth="1"/>
    <col min="6405" max="6405" width="12.28515625" style="43" customWidth="1"/>
    <col min="6406" max="6656" width="11.5703125" style="43"/>
    <col min="6657" max="6657" width="26.140625" style="43" customWidth="1"/>
    <col min="6658" max="6660" width="17.7109375" style="43" customWidth="1"/>
    <col min="6661" max="6661" width="12.28515625" style="43" customWidth="1"/>
    <col min="6662" max="6912" width="11.5703125" style="43"/>
    <col min="6913" max="6913" width="26.140625" style="43" customWidth="1"/>
    <col min="6914" max="6916" width="17.7109375" style="43" customWidth="1"/>
    <col min="6917" max="6917" width="12.28515625" style="43" customWidth="1"/>
    <col min="6918" max="7168" width="11.5703125" style="43"/>
    <col min="7169" max="7169" width="26.140625" style="43" customWidth="1"/>
    <col min="7170" max="7172" width="17.7109375" style="43" customWidth="1"/>
    <col min="7173" max="7173" width="12.28515625" style="43" customWidth="1"/>
    <col min="7174" max="7424" width="11.5703125" style="43"/>
    <col min="7425" max="7425" width="26.140625" style="43" customWidth="1"/>
    <col min="7426" max="7428" width="17.7109375" style="43" customWidth="1"/>
    <col min="7429" max="7429" width="12.28515625" style="43" customWidth="1"/>
    <col min="7430" max="7680" width="11.5703125" style="43"/>
    <col min="7681" max="7681" width="26.140625" style="43" customWidth="1"/>
    <col min="7682" max="7684" width="17.7109375" style="43" customWidth="1"/>
    <col min="7685" max="7685" width="12.28515625" style="43" customWidth="1"/>
    <col min="7686" max="7936" width="11.5703125" style="43"/>
    <col min="7937" max="7937" width="26.140625" style="43" customWidth="1"/>
    <col min="7938" max="7940" width="17.7109375" style="43" customWidth="1"/>
    <col min="7941" max="7941" width="12.28515625" style="43" customWidth="1"/>
    <col min="7942" max="8192" width="11.5703125" style="43"/>
    <col min="8193" max="8193" width="26.140625" style="43" customWidth="1"/>
    <col min="8194" max="8196" width="17.7109375" style="43" customWidth="1"/>
    <col min="8197" max="8197" width="12.28515625" style="43" customWidth="1"/>
    <col min="8198" max="8448" width="11.5703125" style="43"/>
    <col min="8449" max="8449" width="26.140625" style="43" customWidth="1"/>
    <col min="8450" max="8452" width="17.7109375" style="43" customWidth="1"/>
    <col min="8453" max="8453" width="12.28515625" style="43" customWidth="1"/>
    <col min="8454" max="8704" width="11.5703125" style="43"/>
    <col min="8705" max="8705" width="26.140625" style="43" customWidth="1"/>
    <col min="8706" max="8708" width="17.7109375" style="43" customWidth="1"/>
    <col min="8709" max="8709" width="12.28515625" style="43" customWidth="1"/>
    <col min="8710" max="8960" width="11.5703125" style="43"/>
    <col min="8961" max="8961" width="26.140625" style="43" customWidth="1"/>
    <col min="8962" max="8964" width="17.7109375" style="43" customWidth="1"/>
    <col min="8965" max="8965" width="12.28515625" style="43" customWidth="1"/>
    <col min="8966" max="9216" width="11.5703125" style="43"/>
    <col min="9217" max="9217" width="26.140625" style="43" customWidth="1"/>
    <col min="9218" max="9220" width="17.7109375" style="43" customWidth="1"/>
    <col min="9221" max="9221" width="12.28515625" style="43" customWidth="1"/>
    <col min="9222" max="9472" width="11.5703125" style="43"/>
    <col min="9473" max="9473" width="26.140625" style="43" customWidth="1"/>
    <col min="9474" max="9476" width="17.7109375" style="43" customWidth="1"/>
    <col min="9477" max="9477" width="12.28515625" style="43" customWidth="1"/>
    <col min="9478" max="9728" width="11.5703125" style="43"/>
    <col min="9729" max="9729" width="26.140625" style="43" customWidth="1"/>
    <col min="9730" max="9732" width="17.7109375" style="43" customWidth="1"/>
    <col min="9733" max="9733" width="12.28515625" style="43" customWidth="1"/>
    <col min="9734" max="9984" width="11.5703125" style="43"/>
    <col min="9985" max="9985" width="26.140625" style="43" customWidth="1"/>
    <col min="9986" max="9988" width="17.7109375" style="43" customWidth="1"/>
    <col min="9989" max="9989" width="12.28515625" style="43" customWidth="1"/>
    <col min="9990" max="10240" width="11.5703125" style="43"/>
    <col min="10241" max="10241" width="26.140625" style="43" customWidth="1"/>
    <col min="10242" max="10244" width="17.7109375" style="43" customWidth="1"/>
    <col min="10245" max="10245" width="12.28515625" style="43" customWidth="1"/>
    <col min="10246" max="10496" width="11.5703125" style="43"/>
    <col min="10497" max="10497" width="26.140625" style="43" customWidth="1"/>
    <col min="10498" max="10500" width="17.7109375" style="43" customWidth="1"/>
    <col min="10501" max="10501" width="12.28515625" style="43" customWidth="1"/>
    <col min="10502" max="10752" width="11.5703125" style="43"/>
    <col min="10753" max="10753" width="26.140625" style="43" customWidth="1"/>
    <col min="10754" max="10756" width="17.7109375" style="43" customWidth="1"/>
    <col min="10757" max="10757" width="12.28515625" style="43" customWidth="1"/>
    <col min="10758" max="11008" width="11.5703125" style="43"/>
    <col min="11009" max="11009" width="26.140625" style="43" customWidth="1"/>
    <col min="11010" max="11012" width="17.7109375" style="43" customWidth="1"/>
    <col min="11013" max="11013" width="12.28515625" style="43" customWidth="1"/>
    <col min="11014" max="11264" width="11.5703125" style="43"/>
    <col min="11265" max="11265" width="26.140625" style="43" customWidth="1"/>
    <col min="11266" max="11268" width="17.7109375" style="43" customWidth="1"/>
    <col min="11269" max="11269" width="12.28515625" style="43" customWidth="1"/>
    <col min="11270" max="11520" width="11.5703125" style="43"/>
    <col min="11521" max="11521" width="26.140625" style="43" customWidth="1"/>
    <col min="11522" max="11524" width="17.7109375" style="43" customWidth="1"/>
    <col min="11525" max="11525" width="12.28515625" style="43" customWidth="1"/>
    <col min="11526" max="11776" width="11.5703125" style="43"/>
    <col min="11777" max="11777" width="26.140625" style="43" customWidth="1"/>
    <col min="11778" max="11780" width="17.7109375" style="43" customWidth="1"/>
    <col min="11781" max="11781" width="12.28515625" style="43" customWidth="1"/>
    <col min="11782" max="12032" width="11.5703125" style="43"/>
    <col min="12033" max="12033" width="26.140625" style="43" customWidth="1"/>
    <col min="12034" max="12036" width="17.7109375" style="43" customWidth="1"/>
    <col min="12037" max="12037" width="12.28515625" style="43" customWidth="1"/>
    <col min="12038" max="12288" width="11.5703125" style="43"/>
    <col min="12289" max="12289" width="26.140625" style="43" customWidth="1"/>
    <col min="12290" max="12292" width="17.7109375" style="43" customWidth="1"/>
    <col min="12293" max="12293" width="12.28515625" style="43" customWidth="1"/>
    <col min="12294" max="12544" width="11.5703125" style="43"/>
    <col min="12545" max="12545" width="26.140625" style="43" customWidth="1"/>
    <col min="12546" max="12548" width="17.7109375" style="43" customWidth="1"/>
    <col min="12549" max="12549" width="12.28515625" style="43" customWidth="1"/>
    <col min="12550" max="12800" width="11.5703125" style="43"/>
    <col min="12801" max="12801" width="26.140625" style="43" customWidth="1"/>
    <col min="12802" max="12804" width="17.7109375" style="43" customWidth="1"/>
    <col min="12805" max="12805" width="12.28515625" style="43" customWidth="1"/>
    <col min="12806" max="13056" width="11.5703125" style="43"/>
    <col min="13057" max="13057" width="26.140625" style="43" customWidth="1"/>
    <col min="13058" max="13060" width="17.7109375" style="43" customWidth="1"/>
    <col min="13061" max="13061" width="12.28515625" style="43" customWidth="1"/>
    <col min="13062" max="13312" width="11.5703125" style="43"/>
    <col min="13313" max="13313" width="26.140625" style="43" customWidth="1"/>
    <col min="13314" max="13316" width="17.7109375" style="43" customWidth="1"/>
    <col min="13317" max="13317" width="12.28515625" style="43" customWidth="1"/>
    <col min="13318" max="13568" width="11.5703125" style="43"/>
    <col min="13569" max="13569" width="26.140625" style="43" customWidth="1"/>
    <col min="13570" max="13572" width="17.7109375" style="43" customWidth="1"/>
    <col min="13573" max="13573" width="12.28515625" style="43" customWidth="1"/>
    <col min="13574" max="13824" width="11.5703125" style="43"/>
    <col min="13825" max="13825" width="26.140625" style="43" customWidth="1"/>
    <col min="13826" max="13828" width="17.7109375" style="43" customWidth="1"/>
    <col min="13829" max="13829" width="12.28515625" style="43" customWidth="1"/>
    <col min="13830" max="14080" width="11.5703125" style="43"/>
    <col min="14081" max="14081" width="26.140625" style="43" customWidth="1"/>
    <col min="14082" max="14084" width="17.7109375" style="43" customWidth="1"/>
    <col min="14085" max="14085" width="12.28515625" style="43" customWidth="1"/>
    <col min="14086" max="14336" width="11.5703125" style="43"/>
    <col min="14337" max="14337" width="26.140625" style="43" customWidth="1"/>
    <col min="14338" max="14340" width="17.7109375" style="43" customWidth="1"/>
    <col min="14341" max="14341" width="12.28515625" style="43" customWidth="1"/>
    <col min="14342" max="14592" width="11.5703125" style="43"/>
    <col min="14593" max="14593" width="26.140625" style="43" customWidth="1"/>
    <col min="14594" max="14596" width="17.7109375" style="43" customWidth="1"/>
    <col min="14597" max="14597" width="12.28515625" style="43" customWidth="1"/>
    <col min="14598" max="14848" width="11.5703125" style="43"/>
    <col min="14849" max="14849" width="26.140625" style="43" customWidth="1"/>
    <col min="14850" max="14852" width="17.7109375" style="43" customWidth="1"/>
    <col min="14853" max="14853" width="12.28515625" style="43" customWidth="1"/>
    <col min="14854" max="15104" width="11.5703125" style="43"/>
    <col min="15105" max="15105" width="26.140625" style="43" customWidth="1"/>
    <col min="15106" max="15108" width="17.7109375" style="43" customWidth="1"/>
    <col min="15109" max="15109" width="12.28515625" style="43" customWidth="1"/>
    <col min="15110" max="15360" width="11.5703125" style="43"/>
    <col min="15361" max="15361" width="26.140625" style="43" customWidth="1"/>
    <col min="15362" max="15364" width="17.7109375" style="43" customWidth="1"/>
    <col min="15365" max="15365" width="12.28515625" style="43" customWidth="1"/>
    <col min="15366" max="15616" width="11.5703125" style="43"/>
    <col min="15617" max="15617" width="26.140625" style="43" customWidth="1"/>
    <col min="15618" max="15620" width="17.7109375" style="43" customWidth="1"/>
    <col min="15621" max="15621" width="12.28515625" style="43" customWidth="1"/>
    <col min="15622" max="15872" width="11.5703125" style="43"/>
    <col min="15873" max="15873" width="26.140625" style="43" customWidth="1"/>
    <col min="15874" max="15876" width="17.7109375" style="43" customWidth="1"/>
    <col min="15877" max="15877" width="12.28515625" style="43" customWidth="1"/>
    <col min="15878" max="16128" width="11.5703125" style="43"/>
    <col min="16129" max="16129" width="26.140625" style="43" customWidth="1"/>
    <col min="16130" max="16132" width="17.7109375" style="43" customWidth="1"/>
    <col min="16133" max="16133" width="12.28515625" style="43" customWidth="1"/>
    <col min="16134" max="16384" width="11.5703125" style="43"/>
  </cols>
  <sheetData>
    <row r="1" spans="1:6" s="72" customFormat="1" ht="53.45" customHeight="1">
      <c r="A1" s="75" t="s">
        <v>391</v>
      </c>
      <c r="B1" s="101"/>
      <c r="C1" s="101"/>
      <c r="D1" s="101"/>
      <c r="E1" s="101"/>
      <c r="F1" s="74"/>
    </row>
    <row r="2" spans="1:6" ht="13.5" thickBot="1"/>
    <row r="3" spans="1:6" s="46" customFormat="1" ht="19.899999999999999" customHeight="1">
      <c r="A3" s="1068" t="s">
        <v>392</v>
      </c>
      <c r="B3" s="1070" t="s">
        <v>384</v>
      </c>
      <c r="C3" s="1071"/>
      <c r="D3" s="1072" t="s">
        <v>395</v>
      </c>
    </row>
    <row r="4" spans="1:6" s="46" customFormat="1" ht="19.899999999999999" customHeight="1" thickBot="1">
      <c r="A4" s="1069"/>
      <c r="B4" s="997" t="s">
        <v>393</v>
      </c>
      <c r="C4" s="998" t="s">
        <v>394</v>
      </c>
      <c r="D4" s="1073"/>
    </row>
    <row r="5" spans="1:6" s="46" customFormat="1" ht="18" customHeight="1">
      <c r="A5" s="111" t="s">
        <v>168</v>
      </c>
      <c r="B5" s="290">
        <v>3792.8469599999999</v>
      </c>
      <c r="C5" s="291">
        <v>94.316630000000004</v>
      </c>
      <c r="D5" s="409">
        <f t="shared" ref="D5:D11" si="0">SUM(B5:C5)</f>
        <v>3887.1635899999997</v>
      </c>
    </row>
    <row r="6" spans="1:6" s="46" customFormat="1" ht="18" customHeight="1">
      <c r="A6" s="112" t="s">
        <v>171</v>
      </c>
      <c r="B6" s="292">
        <v>3677.1572099999998</v>
      </c>
      <c r="C6" s="293">
        <v>388.80498999999998</v>
      </c>
      <c r="D6" s="409">
        <f t="shared" si="0"/>
        <v>4065.9621999999999</v>
      </c>
    </row>
    <row r="7" spans="1:6" s="46" customFormat="1" ht="18" customHeight="1">
      <c r="A7" s="112" t="s">
        <v>396</v>
      </c>
      <c r="B7" s="292">
        <v>76.775289999999998</v>
      </c>
      <c r="C7" s="293">
        <v>0</v>
      </c>
      <c r="D7" s="409">
        <f t="shared" si="0"/>
        <v>76.775289999999998</v>
      </c>
    </row>
    <row r="8" spans="1:6" s="46" customFormat="1" ht="18" customHeight="1">
      <c r="A8" s="112" t="s">
        <v>397</v>
      </c>
      <c r="B8" s="292">
        <v>59.800269999999998</v>
      </c>
      <c r="C8" s="293">
        <v>0</v>
      </c>
      <c r="D8" s="409">
        <f t="shared" si="0"/>
        <v>59.800269999999998</v>
      </c>
    </row>
    <row r="9" spans="1:6" s="46" customFormat="1" ht="18" customHeight="1">
      <c r="A9" s="112" t="s">
        <v>398</v>
      </c>
      <c r="B9" s="292">
        <v>89.383390000000006</v>
      </c>
      <c r="C9" s="293">
        <v>0</v>
      </c>
      <c r="D9" s="409">
        <f t="shared" si="0"/>
        <v>89.383390000000006</v>
      </c>
    </row>
    <row r="10" spans="1:6" s="46" customFormat="1" ht="18" customHeight="1">
      <c r="A10" s="112" t="s">
        <v>399</v>
      </c>
      <c r="B10" s="292">
        <v>547.81331999999998</v>
      </c>
      <c r="C10" s="293">
        <v>0</v>
      </c>
      <c r="D10" s="409">
        <f t="shared" si="0"/>
        <v>547.81331999999998</v>
      </c>
    </row>
    <row r="11" spans="1:6" s="46" customFormat="1" ht="18" customHeight="1" thickBot="1">
      <c r="A11" s="113" t="s">
        <v>256</v>
      </c>
      <c r="B11" s="294">
        <v>6376.8751499999998</v>
      </c>
      <c r="C11" s="295">
        <v>1012.51831</v>
      </c>
      <c r="D11" s="409">
        <f t="shared" si="0"/>
        <v>7389.3934600000002</v>
      </c>
    </row>
    <row r="12" spans="1:6" s="46" customFormat="1" ht="18" customHeight="1" thickBot="1">
      <c r="A12" s="999" t="s">
        <v>400</v>
      </c>
      <c r="B12" s="656">
        <f>SUM(B5:B11)</f>
        <v>14620.651589999999</v>
      </c>
      <c r="C12" s="657">
        <f>SUM(C5:C11)</f>
        <v>1495.63993</v>
      </c>
      <c r="D12" s="658">
        <f>SUM(D5:D11)</f>
        <v>16116.291519999999</v>
      </c>
    </row>
    <row r="14" spans="1:6">
      <c r="B14" s="114"/>
      <c r="C14" s="114"/>
      <c r="D14" s="114"/>
      <c r="E14" s="114"/>
    </row>
  </sheetData>
  <mergeCells count="3">
    <mergeCell ref="A3:A4"/>
    <mergeCell ref="B3:C3"/>
    <mergeCell ref="D3:D4"/>
  </mergeCells>
  <printOptions horizontalCentered="1"/>
  <pageMargins left="0" right="0" top="0.35433070866141736" bottom="0.31496062992125984" header="0" footer="0.19685039370078741"/>
  <pageSetup paperSize="9" scale="95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baseColWidth="10" defaultRowHeight="12.75"/>
  <cols>
    <col min="1" max="1" width="35.28515625" style="43" customWidth="1"/>
    <col min="2" max="2" width="14" style="43" customWidth="1"/>
    <col min="3" max="3" width="14.7109375" style="43" bestFit="1" customWidth="1"/>
    <col min="4" max="4" width="14.85546875" style="43" customWidth="1"/>
    <col min="5" max="256" width="11.5703125" style="43"/>
    <col min="257" max="257" width="42.28515625" style="43" bestFit="1" customWidth="1"/>
    <col min="258" max="258" width="14.5703125" style="43" bestFit="1" customWidth="1"/>
    <col min="259" max="259" width="14.7109375" style="43" bestFit="1" customWidth="1"/>
    <col min="260" max="260" width="14.5703125" style="43" bestFit="1" customWidth="1"/>
    <col min="261" max="512" width="11.5703125" style="43"/>
    <col min="513" max="513" width="42.28515625" style="43" bestFit="1" customWidth="1"/>
    <col min="514" max="514" width="14.5703125" style="43" bestFit="1" customWidth="1"/>
    <col min="515" max="515" width="14.7109375" style="43" bestFit="1" customWidth="1"/>
    <col min="516" max="516" width="14.5703125" style="43" bestFit="1" customWidth="1"/>
    <col min="517" max="768" width="11.5703125" style="43"/>
    <col min="769" max="769" width="42.28515625" style="43" bestFit="1" customWidth="1"/>
    <col min="770" max="770" width="14.5703125" style="43" bestFit="1" customWidth="1"/>
    <col min="771" max="771" width="14.7109375" style="43" bestFit="1" customWidth="1"/>
    <col min="772" max="772" width="14.5703125" style="43" bestFit="1" customWidth="1"/>
    <col min="773" max="1024" width="11.5703125" style="43"/>
    <col min="1025" max="1025" width="42.28515625" style="43" bestFit="1" customWidth="1"/>
    <col min="1026" max="1026" width="14.5703125" style="43" bestFit="1" customWidth="1"/>
    <col min="1027" max="1027" width="14.7109375" style="43" bestFit="1" customWidth="1"/>
    <col min="1028" max="1028" width="14.5703125" style="43" bestFit="1" customWidth="1"/>
    <col min="1029" max="1280" width="11.5703125" style="43"/>
    <col min="1281" max="1281" width="42.28515625" style="43" bestFit="1" customWidth="1"/>
    <col min="1282" max="1282" width="14.5703125" style="43" bestFit="1" customWidth="1"/>
    <col min="1283" max="1283" width="14.7109375" style="43" bestFit="1" customWidth="1"/>
    <col min="1284" max="1284" width="14.5703125" style="43" bestFit="1" customWidth="1"/>
    <col min="1285" max="1536" width="11.5703125" style="43"/>
    <col min="1537" max="1537" width="42.28515625" style="43" bestFit="1" customWidth="1"/>
    <col min="1538" max="1538" width="14.5703125" style="43" bestFit="1" customWidth="1"/>
    <col min="1539" max="1539" width="14.7109375" style="43" bestFit="1" customWidth="1"/>
    <col min="1540" max="1540" width="14.5703125" style="43" bestFit="1" customWidth="1"/>
    <col min="1541" max="1792" width="11.5703125" style="43"/>
    <col min="1793" max="1793" width="42.28515625" style="43" bestFit="1" customWidth="1"/>
    <col min="1794" max="1794" width="14.5703125" style="43" bestFit="1" customWidth="1"/>
    <col min="1795" max="1795" width="14.7109375" style="43" bestFit="1" customWidth="1"/>
    <col min="1796" max="1796" width="14.5703125" style="43" bestFit="1" customWidth="1"/>
    <col min="1797" max="2048" width="11.5703125" style="43"/>
    <col min="2049" max="2049" width="42.28515625" style="43" bestFit="1" customWidth="1"/>
    <col min="2050" max="2050" width="14.5703125" style="43" bestFit="1" customWidth="1"/>
    <col min="2051" max="2051" width="14.7109375" style="43" bestFit="1" customWidth="1"/>
    <col min="2052" max="2052" width="14.5703125" style="43" bestFit="1" customWidth="1"/>
    <col min="2053" max="2304" width="11.5703125" style="43"/>
    <col min="2305" max="2305" width="42.28515625" style="43" bestFit="1" customWidth="1"/>
    <col min="2306" max="2306" width="14.5703125" style="43" bestFit="1" customWidth="1"/>
    <col min="2307" max="2307" width="14.7109375" style="43" bestFit="1" customWidth="1"/>
    <col min="2308" max="2308" width="14.5703125" style="43" bestFit="1" customWidth="1"/>
    <col min="2309" max="2560" width="11.5703125" style="43"/>
    <col min="2561" max="2561" width="42.28515625" style="43" bestFit="1" customWidth="1"/>
    <col min="2562" max="2562" width="14.5703125" style="43" bestFit="1" customWidth="1"/>
    <col min="2563" max="2563" width="14.7109375" style="43" bestFit="1" customWidth="1"/>
    <col min="2564" max="2564" width="14.5703125" style="43" bestFit="1" customWidth="1"/>
    <col min="2565" max="2816" width="11.5703125" style="43"/>
    <col min="2817" max="2817" width="42.28515625" style="43" bestFit="1" customWidth="1"/>
    <col min="2818" max="2818" width="14.5703125" style="43" bestFit="1" customWidth="1"/>
    <col min="2819" max="2819" width="14.7109375" style="43" bestFit="1" customWidth="1"/>
    <col min="2820" max="2820" width="14.5703125" style="43" bestFit="1" customWidth="1"/>
    <col min="2821" max="3072" width="11.5703125" style="43"/>
    <col min="3073" max="3073" width="42.28515625" style="43" bestFit="1" customWidth="1"/>
    <col min="3074" max="3074" width="14.5703125" style="43" bestFit="1" customWidth="1"/>
    <col min="3075" max="3075" width="14.7109375" style="43" bestFit="1" customWidth="1"/>
    <col min="3076" max="3076" width="14.5703125" style="43" bestFit="1" customWidth="1"/>
    <col min="3077" max="3328" width="11.5703125" style="43"/>
    <col min="3329" max="3329" width="42.28515625" style="43" bestFit="1" customWidth="1"/>
    <col min="3330" max="3330" width="14.5703125" style="43" bestFit="1" customWidth="1"/>
    <col min="3331" max="3331" width="14.7109375" style="43" bestFit="1" customWidth="1"/>
    <col min="3332" max="3332" width="14.5703125" style="43" bestFit="1" customWidth="1"/>
    <col min="3333" max="3584" width="11.5703125" style="43"/>
    <col min="3585" max="3585" width="42.28515625" style="43" bestFit="1" customWidth="1"/>
    <col min="3586" max="3586" width="14.5703125" style="43" bestFit="1" customWidth="1"/>
    <col min="3587" max="3587" width="14.7109375" style="43" bestFit="1" customWidth="1"/>
    <col min="3588" max="3588" width="14.5703125" style="43" bestFit="1" customWidth="1"/>
    <col min="3589" max="3840" width="11.5703125" style="43"/>
    <col min="3841" max="3841" width="42.28515625" style="43" bestFit="1" customWidth="1"/>
    <col min="3842" max="3842" width="14.5703125" style="43" bestFit="1" customWidth="1"/>
    <col min="3843" max="3843" width="14.7109375" style="43" bestFit="1" customWidth="1"/>
    <col min="3844" max="3844" width="14.5703125" style="43" bestFit="1" customWidth="1"/>
    <col min="3845" max="4096" width="11.5703125" style="43"/>
    <col min="4097" max="4097" width="42.28515625" style="43" bestFit="1" customWidth="1"/>
    <col min="4098" max="4098" width="14.5703125" style="43" bestFit="1" customWidth="1"/>
    <col min="4099" max="4099" width="14.7109375" style="43" bestFit="1" customWidth="1"/>
    <col min="4100" max="4100" width="14.5703125" style="43" bestFit="1" customWidth="1"/>
    <col min="4101" max="4352" width="11.5703125" style="43"/>
    <col min="4353" max="4353" width="42.28515625" style="43" bestFit="1" customWidth="1"/>
    <col min="4354" max="4354" width="14.5703125" style="43" bestFit="1" customWidth="1"/>
    <col min="4355" max="4355" width="14.7109375" style="43" bestFit="1" customWidth="1"/>
    <col min="4356" max="4356" width="14.5703125" style="43" bestFit="1" customWidth="1"/>
    <col min="4357" max="4608" width="11.5703125" style="43"/>
    <col min="4609" max="4609" width="42.28515625" style="43" bestFit="1" customWidth="1"/>
    <col min="4610" max="4610" width="14.5703125" style="43" bestFit="1" customWidth="1"/>
    <col min="4611" max="4611" width="14.7109375" style="43" bestFit="1" customWidth="1"/>
    <col min="4612" max="4612" width="14.5703125" style="43" bestFit="1" customWidth="1"/>
    <col min="4613" max="4864" width="11.5703125" style="43"/>
    <col min="4865" max="4865" width="42.28515625" style="43" bestFit="1" customWidth="1"/>
    <col min="4866" max="4866" width="14.5703125" style="43" bestFit="1" customWidth="1"/>
    <col min="4867" max="4867" width="14.7109375" style="43" bestFit="1" customWidth="1"/>
    <col min="4868" max="4868" width="14.5703125" style="43" bestFit="1" customWidth="1"/>
    <col min="4869" max="5120" width="11.5703125" style="43"/>
    <col min="5121" max="5121" width="42.28515625" style="43" bestFit="1" customWidth="1"/>
    <col min="5122" max="5122" width="14.5703125" style="43" bestFit="1" customWidth="1"/>
    <col min="5123" max="5123" width="14.7109375" style="43" bestFit="1" customWidth="1"/>
    <col min="5124" max="5124" width="14.5703125" style="43" bestFit="1" customWidth="1"/>
    <col min="5125" max="5376" width="11.5703125" style="43"/>
    <col min="5377" max="5377" width="42.28515625" style="43" bestFit="1" customWidth="1"/>
    <col min="5378" max="5378" width="14.5703125" style="43" bestFit="1" customWidth="1"/>
    <col min="5379" max="5379" width="14.7109375" style="43" bestFit="1" customWidth="1"/>
    <col min="5380" max="5380" width="14.5703125" style="43" bestFit="1" customWidth="1"/>
    <col min="5381" max="5632" width="11.5703125" style="43"/>
    <col min="5633" max="5633" width="42.28515625" style="43" bestFit="1" customWidth="1"/>
    <col min="5634" max="5634" width="14.5703125" style="43" bestFit="1" customWidth="1"/>
    <col min="5635" max="5635" width="14.7109375" style="43" bestFit="1" customWidth="1"/>
    <col min="5636" max="5636" width="14.5703125" style="43" bestFit="1" customWidth="1"/>
    <col min="5637" max="5888" width="11.5703125" style="43"/>
    <col min="5889" max="5889" width="42.28515625" style="43" bestFit="1" customWidth="1"/>
    <col min="5890" max="5890" width="14.5703125" style="43" bestFit="1" customWidth="1"/>
    <col min="5891" max="5891" width="14.7109375" style="43" bestFit="1" customWidth="1"/>
    <col min="5892" max="5892" width="14.5703125" style="43" bestFit="1" customWidth="1"/>
    <col min="5893" max="6144" width="11.5703125" style="43"/>
    <col min="6145" max="6145" width="42.28515625" style="43" bestFit="1" customWidth="1"/>
    <col min="6146" max="6146" width="14.5703125" style="43" bestFit="1" customWidth="1"/>
    <col min="6147" max="6147" width="14.7109375" style="43" bestFit="1" customWidth="1"/>
    <col min="6148" max="6148" width="14.5703125" style="43" bestFit="1" customWidth="1"/>
    <col min="6149" max="6400" width="11.5703125" style="43"/>
    <col min="6401" max="6401" width="42.28515625" style="43" bestFit="1" customWidth="1"/>
    <col min="6402" max="6402" width="14.5703125" style="43" bestFit="1" customWidth="1"/>
    <col min="6403" max="6403" width="14.7109375" style="43" bestFit="1" customWidth="1"/>
    <col min="6404" max="6404" width="14.5703125" style="43" bestFit="1" customWidth="1"/>
    <col min="6405" max="6656" width="11.5703125" style="43"/>
    <col min="6657" max="6657" width="42.28515625" style="43" bestFit="1" customWidth="1"/>
    <col min="6658" max="6658" width="14.5703125" style="43" bestFit="1" customWidth="1"/>
    <col min="6659" max="6659" width="14.7109375" style="43" bestFit="1" customWidth="1"/>
    <col min="6660" max="6660" width="14.5703125" style="43" bestFit="1" customWidth="1"/>
    <col min="6661" max="6912" width="11.5703125" style="43"/>
    <col min="6913" max="6913" width="42.28515625" style="43" bestFit="1" customWidth="1"/>
    <col min="6914" max="6914" width="14.5703125" style="43" bestFit="1" customWidth="1"/>
    <col min="6915" max="6915" width="14.7109375" style="43" bestFit="1" customWidth="1"/>
    <col min="6916" max="6916" width="14.5703125" style="43" bestFit="1" customWidth="1"/>
    <col min="6917" max="7168" width="11.5703125" style="43"/>
    <col min="7169" max="7169" width="42.28515625" style="43" bestFit="1" customWidth="1"/>
    <col min="7170" max="7170" width="14.5703125" style="43" bestFit="1" customWidth="1"/>
    <col min="7171" max="7171" width="14.7109375" style="43" bestFit="1" customWidth="1"/>
    <col min="7172" max="7172" width="14.5703125" style="43" bestFit="1" customWidth="1"/>
    <col min="7173" max="7424" width="11.5703125" style="43"/>
    <col min="7425" max="7425" width="42.28515625" style="43" bestFit="1" customWidth="1"/>
    <col min="7426" max="7426" width="14.5703125" style="43" bestFit="1" customWidth="1"/>
    <col min="7427" max="7427" width="14.7109375" style="43" bestFit="1" customWidth="1"/>
    <col min="7428" max="7428" width="14.5703125" style="43" bestFit="1" customWidth="1"/>
    <col min="7429" max="7680" width="11.5703125" style="43"/>
    <col min="7681" max="7681" width="42.28515625" style="43" bestFit="1" customWidth="1"/>
    <col min="7682" max="7682" width="14.5703125" style="43" bestFit="1" customWidth="1"/>
    <col min="7683" max="7683" width="14.7109375" style="43" bestFit="1" customWidth="1"/>
    <col min="7684" max="7684" width="14.5703125" style="43" bestFit="1" customWidth="1"/>
    <col min="7685" max="7936" width="11.5703125" style="43"/>
    <col min="7937" max="7937" width="42.28515625" style="43" bestFit="1" customWidth="1"/>
    <col min="7938" max="7938" width="14.5703125" style="43" bestFit="1" customWidth="1"/>
    <col min="7939" max="7939" width="14.7109375" style="43" bestFit="1" customWidth="1"/>
    <col min="7940" max="7940" width="14.5703125" style="43" bestFit="1" customWidth="1"/>
    <col min="7941" max="8192" width="11.5703125" style="43"/>
    <col min="8193" max="8193" width="42.28515625" style="43" bestFit="1" customWidth="1"/>
    <col min="8194" max="8194" width="14.5703125" style="43" bestFit="1" customWidth="1"/>
    <col min="8195" max="8195" width="14.7109375" style="43" bestFit="1" customWidth="1"/>
    <col min="8196" max="8196" width="14.5703125" style="43" bestFit="1" customWidth="1"/>
    <col min="8197" max="8448" width="11.5703125" style="43"/>
    <col min="8449" max="8449" width="42.28515625" style="43" bestFit="1" customWidth="1"/>
    <col min="8450" max="8450" width="14.5703125" style="43" bestFit="1" customWidth="1"/>
    <col min="8451" max="8451" width="14.7109375" style="43" bestFit="1" customWidth="1"/>
    <col min="8452" max="8452" width="14.5703125" style="43" bestFit="1" customWidth="1"/>
    <col min="8453" max="8704" width="11.5703125" style="43"/>
    <col min="8705" max="8705" width="42.28515625" style="43" bestFit="1" customWidth="1"/>
    <col min="8706" max="8706" width="14.5703125" style="43" bestFit="1" customWidth="1"/>
    <col min="8707" max="8707" width="14.7109375" style="43" bestFit="1" customWidth="1"/>
    <col min="8708" max="8708" width="14.5703125" style="43" bestFit="1" customWidth="1"/>
    <col min="8709" max="8960" width="11.5703125" style="43"/>
    <col min="8961" max="8961" width="42.28515625" style="43" bestFit="1" customWidth="1"/>
    <col min="8962" max="8962" width="14.5703125" style="43" bestFit="1" customWidth="1"/>
    <col min="8963" max="8963" width="14.7109375" style="43" bestFit="1" customWidth="1"/>
    <col min="8964" max="8964" width="14.5703125" style="43" bestFit="1" customWidth="1"/>
    <col min="8965" max="9216" width="11.5703125" style="43"/>
    <col min="9217" max="9217" width="42.28515625" style="43" bestFit="1" customWidth="1"/>
    <col min="9218" max="9218" width="14.5703125" style="43" bestFit="1" customWidth="1"/>
    <col min="9219" max="9219" width="14.7109375" style="43" bestFit="1" customWidth="1"/>
    <col min="9220" max="9220" width="14.5703125" style="43" bestFit="1" customWidth="1"/>
    <col min="9221" max="9472" width="11.5703125" style="43"/>
    <col min="9473" max="9473" width="42.28515625" style="43" bestFit="1" customWidth="1"/>
    <col min="9474" max="9474" width="14.5703125" style="43" bestFit="1" customWidth="1"/>
    <col min="9475" max="9475" width="14.7109375" style="43" bestFit="1" customWidth="1"/>
    <col min="9476" max="9476" width="14.5703125" style="43" bestFit="1" customWidth="1"/>
    <col min="9477" max="9728" width="11.5703125" style="43"/>
    <col min="9729" max="9729" width="42.28515625" style="43" bestFit="1" customWidth="1"/>
    <col min="9730" max="9730" width="14.5703125" style="43" bestFit="1" customWidth="1"/>
    <col min="9731" max="9731" width="14.7109375" style="43" bestFit="1" customWidth="1"/>
    <col min="9732" max="9732" width="14.5703125" style="43" bestFit="1" customWidth="1"/>
    <col min="9733" max="9984" width="11.5703125" style="43"/>
    <col min="9985" max="9985" width="42.28515625" style="43" bestFit="1" customWidth="1"/>
    <col min="9986" max="9986" width="14.5703125" style="43" bestFit="1" customWidth="1"/>
    <col min="9987" max="9987" width="14.7109375" style="43" bestFit="1" customWidth="1"/>
    <col min="9988" max="9988" width="14.5703125" style="43" bestFit="1" customWidth="1"/>
    <col min="9989" max="10240" width="11.5703125" style="43"/>
    <col min="10241" max="10241" width="42.28515625" style="43" bestFit="1" customWidth="1"/>
    <col min="10242" max="10242" width="14.5703125" style="43" bestFit="1" customWidth="1"/>
    <col min="10243" max="10243" width="14.7109375" style="43" bestFit="1" customWidth="1"/>
    <col min="10244" max="10244" width="14.5703125" style="43" bestFit="1" customWidth="1"/>
    <col min="10245" max="10496" width="11.5703125" style="43"/>
    <col min="10497" max="10497" width="42.28515625" style="43" bestFit="1" customWidth="1"/>
    <col min="10498" max="10498" width="14.5703125" style="43" bestFit="1" customWidth="1"/>
    <col min="10499" max="10499" width="14.7109375" style="43" bestFit="1" customWidth="1"/>
    <col min="10500" max="10500" width="14.5703125" style="43" bestFit="1" customWidth="1"/>
    <col min="10501" max="10752" width="11.5703125" style="43"/>
    <col min="10753" max="10753" width="42.28515625" style="43" bestFit="1" customWidth="1"/>
    <col min="10754" max="10754" width="14.5703125" style="43" bestFit="1" customWidth="1"/>
    <col min="10755" max="10755" width="14.7109375" style="43" bestFit="1" customWidth="1"/>
    <col min="10756" max="10756" width="14.5703125" style="43" bestFit="1" customWidth="1"/>
    <col min="10757" max="11008" width="11.5703125" style="43"/>
    <col min="11009" max="11009" width="42.28515625" style="43" bestFit="1" customWidth="1"/>
    <col min="11010" max="11010" width="14.5703125" style="43" bestFit="1" customWidth="1"/>
    <col min="11011" max="11011" width="14.7109375" style="43" bestFit="1" customWidth="1"/>
    <col min="11012" max="11012" width="14.5703125" style="43" bestFit="1" customWidth="1"/>
    <col min="11013" max="11264" width="11.5703125" style="43"/>
    <col min="11265" max="11265" width="42.28515625" style="43" bestFit="1" customWidth="1"/>
    <col min="11266" max="11266" width="14.5703125" style="43" bestFit="1" customWidth="1"/>
    <col min="11267" max="11267" width="14.7109375" style="43" bestFit="1" customWidth="1"/>
    <col min="11268" max="11268" width="14.5703125" style="43" bestFit="1" customWidth="1"/>
    <col min="11269" max="11520" width="11.5703125" style="43"/>
    <col min="11521" max="11521" width="42.28515625" style="43" bestFit="1" customWidth="1"/>
    <col min="11522" max="11522" width="14.5703125" style="43" bestFit="1" customWidth="1"/>
    <col min="11523" max="11523" width="14.7109375" style="43" bestFit="1" customWidth="1"/>
    <col min="11524" max="11524" width="14.5703125" style="43" bestFit="1" customWidth="1"/>
    <col min="11525" max="11776" width="11.5703125" style="43"/>
    <col min="11777" max="11777" width="42.28515625" style="43" bestFit="1" customWidth="1"/>
    <col min="11778" max="11778" width="14.5703125" style="43" bestFit="1" customWidth="1"/>
    <col min="11779" max="11779" width="14.7109375" style="43" bestFit="1" customWidth="1"/>
    <col min="11780" max="11780" width="14.5703125" style="43" bestFit="1" customWidth="1"/>
    <col min="11781" max="12032" width="11.5703125" style="43"/>
    <col min="12033" max="12033" width="42.28515625" style="43" bestFit="1" customWidth="1"/>
    <col min="12034" max="12034" width="14.5703125" style="43" bestFit="1" customWidth="1"/>
    <col min="12035" max="12035" width="14.7109375" style="43" bestFit="1" customWidth="1"/>
    <col min="12036" max="12036" width="14.5703125" style="43" bestFit="1" customWidth="1"/>
    <col min="12037" max="12288" width="11.5703125" style="43"/>
    <col min="12289" max="12289" width="42.28515625" style="43" bestFit="1" customWidth="1"/>
    <col min="12290" max="12290" width="14.5703125" style="43" bestFit="1" customWidth="1"/>
    <col min="12291" max="12291" width="14.7109375" style="43" bestFit="1" customWidth="1"/>
    <col min="12292" max="12292" width="14.5703125" style="43" bestFit="1" customWidth="1"/>
    <col min="12293" max="12544" width="11.5703125" style="43"/>
    <col min="12545" max="12545" width="42.28515625" style="43" bestFit="1" customWidth="1"/>
    <col min="12546" max="12546" width="14.5703125" style="43" bestFit="1" customWidth="1"/>
    <col min="12547" max="12547" width="14.7109375" style="43" bestFit="1" customWidth="1"/>
    <col min="12548" max="12548" width="14.5703125" style="43" bestFit="1" customWidth="1"/>
    <col min="12549" max="12800" width="11.5703125" style="43"/>
    <col min="12801" max="12801" width="42.28515625" style="43" bestFit="1" customWidth="1"/>
    <col min="12802" max="12802" width="14.5703125" style="43" bestFit="1" customWidth="1"/>
    <col min="12803" max="12803" width="14.7109375" style="43" bestFit="1" customWidth="1"/>
    <col min="12804" max="12804" width="14.5703125" style="43" bestFit="1" customWidth="1"/>
    <col min="12805" max="13056" width="11.5703125" style="43"/>
    <col min="13057" max="13057" width="42.28515625" style="43" bestFit="1" customWidth="1"/>
    <col min="13058" max="13058" width="14.5703125" style="43" bestFit="1" customWidth="1"/>
    <col min="13059" max="13059" width="14.7109375" style="43" bestFit="1" customWidth="1"/>
    <col min="13060" max="13060" width="14.5703125" style="43" bestFit="1" customWidth="1"/>
    <col min="13061" max="13312" width="11.5703125" style="43"/>
    <col min="13313" max="13313" width="42.28515625" style="43" bestFit="1" customWidth="1"/>
    <col min="13314" max="13314" width="14.5703125" style="43" bestFit="1" customWidth="1"/>
    <col min="13315" max="13315" width="14.7109375" style="43" bestFit="1" customWidth="1"/>
    <col min="13316" max="13316" width="14.5703125" style="43" bestFit="1" customWidth="1"/>
    <col min="13317" max="13568" width="11.5703125" style="43"/>
    <col min="13569" max="13569" width="42.28515625" style="43" bestFit="1" customWidth="1"/>
    <col min="13570" max="13570" width="14.5703125" style="43" bestFit="1" customWidth="1"/>
    <col min="13571" max="13571" width="14.7109375" style="43" bestFit="1" customWidth="1"/>
    <col min="13572" max="13572" width="14.5703125" style="43" bestFit="1" customWidth="1"/>
    <col min="13573" max="13824" width="11.5703125" style="43"/>
    <col min="13825" max="13825" width="42.28515625" style="43" bestFit="1" customWidth="1"/>
    <col min="13826" max="13826" width="14.5703125" style="43" bestFit="1" customWidth="1"/>
    <col min="13827" max="13827" width="14.7109375" style="43" bestFit="1" customWidth="1"/>
    <col min="13828" max="13828" width="14.5703125" style="43" bestFit="1" customWidth="1"/>
    <col min="13829" max="14080" width="11.5703125" style="43"/>
    <col min="14081" max="14081" width="42.28515625" style="43" bestFit="1" customWidth="1"/>
    <col min="14082" max="14082" width="14.5703125" style="43" bestFit="1" customWidth="1"/>
    <col min="14083" max="14083" width="14.7109375" style="43" bestFit="1" customWidth="1"/>
    <col min="14084" max="14084" width="14.5703125" style="43" bestFit="1" customWidth="1"/>
    <col min="14085" max="14336" width="11.5703125" style="43"/>
    <col min="14337" max="14337" width="42.28515625" style="43" bestFit="1" customWidth="1"/>
    <col min="14338" max="14338" width="14.5703125" style="43" bestFit="1" customWidth="1"/>
    <col min="14339" max="14339" width="14.7109375" style="43" bestFit="1" customWidth="1"/>
    <col min="14340" max="14340" width="14.5703125" style="43" bestFit="1" customWidth="1"/>
    <col min="14341" max="14592" width="11.5703125" style="43"/>
    <col min="14593" max="14593" width="42.28515625" style="43" bestFit="1" customWidth="1"/>
    <col min="14594" max="14594" width="14.5703125" style="43" bestFit="1" customWidth="1"/>
    <col min="14595" max="14595" width="14.7109375" style="43" bestFit="1" customWidth="1"/>
    <col min="14596" max="14596" width="14.5703125" style="43" bestFit="1" customWidth="1"/>
    <col min="14597" max="14848" width="11.5703125" style="43"/>
    <col min="14849" max="14849" width="42.28515625" style="43" bestFit="1" customWidth="1"/>
    <col min="14850" max="14850" width="14.5703125" style="43" bestFit="1" customWidth="1"/>
    <col min="14851" max="14851" width="14.7109375" style="43" bestFit="1" customWidth="1"/>
    <col min="14852" max="14852" width="14.5703125" style="43" bestFit="1" customWidth="1"/>
    <col min="14853" max="15104" width="11.5703125" style="43"/>
    <col min="15105" max="15105" width="42.28515625" style="43" bestFit="1" customWidth="1"/>
    <col min="15106" max="15106" width="14.5703125" style="43" bestFit="1" customWidth="1"/>
    <col min="15107" max="15107" width="14.7109375" style="43" bestFit="1" customWidth="1"/>
    <col min="15108" max="15108" width="14.5703125" style="43" bestFit="1" customWidth="1"/>
    <col min="15109" max="15360" width="11.5703125" style="43"/>
    <col min="15361" max="15361" width="42.28515625" style="43" bestFit="1" customWidth="1"/>
    <col min="15362" max="15362" width="14.5703125" style="43" bestFit="1" customWidth="1"/>
    <col min="15363" max="15363" width="14.7109375" style="43" bestFit="1" customWidth="1"/>
    <col min="15364" max="15364" width="14.5703125" style="43" bestFit="1" customWidth="1"/>
    <col min="15365" max="15616" width="11.5703125" style="43"/>
    <col min="15617" max="15617" width="42.28515625" style="43" bestFit="1" customWidth="1"/>
    <col min="15618" max="15618" width="14.5703125" style="43" bestFit="1" customWidth="1"/>
    <col min="15619" max="15619" width="14.7109375" style="43" bestFit="1" customWidth="1"/>
    <col min="15620" max="15620" width="14.5703125" style="43" bestFit="1" customWidth="1"/>
    <col min="15621" max="15872" width="11.5703125" style="43"/>
    <col min="15873" max="15873" width="42.28515625" style="43" bestFit="1" customWidth="1"/>
    <col min="15874" max="15874" width="14.5703125" style="43" bestFit="1" customWidth="1"/>
    <col min="15875" max="15875" width="14.7109375" style="43" bestFit="1" customWidth="1"/>
    <col min="15876" max="15876" width="14.5703125" style="43" bestFit="1" customWidth="1"/>
    <col min="15877" max="16128" width="11.5703125" style="43"/>
    <col min="16129" max="16129" width="42.28515625" style="43" bestFit="1" customWidth="1"/>
    <col min="16130" max="16130" width="14.5703125" style="43" bestFit="1" customWidth="1"/>
    <col min="16131" max="16131" width="14.7109375" style="43" bestFit="1" customWidth="1"/>
    <col min="16132" max="16132" width="14.5703125" style="43" bestFit="1" customWidth="1"/>
    <col min="16133" max="16384" width="11.5703125" style="43"/>
  </cols>
  <sheetData>
    <row r="1" spans="1:6" s="72" customFormat="1" ht="53.45" customHeight="1">
      <c r="A1" s="75" t="s">
        <v>401</v>
      </c>
      <c r="B1" s="75"/>
      <c r="C1" s="75"/>
      <c r="D1" s="75"/>
      <c r="E1" s="75"/>
      <c r="F1" s="74"/>
    </row>
    <row r="2" spans="1:6" ht="13.5" thickBot="1"/>
    <row r="3" spans="1:6" s="46" customFormat="1" ht="19.899999999999999" customHeight="1">
      <c r="A3" s="1068" t="s">
        <v>392</v>
      </c>
      <c r="B3" s="1070" t="s">
        <v>385</v>
      </c>
      <c r="C3" s="1071"/>
      <c r="D3" s="1072" t="s">
        <v>395</v>
      </c>
    </row>
    <row r="4" spans="1:6" s="46" customFormat="1" ht="19.899999999999999" customHeight="1" thickBot="1">
      <c r="A4" s="1069"/>
      <c r="B4" s="997" t="s">
        <v>393</v>
      </c>
      <c r="C4" s="998" t="s">
        <v>394</v>
      </c>
      <c r="D4" s="1073"/>
    </row>
    <row r="5" spans="1:6" s="46" customFormat="1" ht="18" customHeight="1">
      <c r="A5" s="112" t="s">
        <v>168</v>
      </c>
      <c r="B5" s="292">
        <v>1249.3467800000001</v>
      </c>
      <c r="C5" s="293">
        <v>13.5444</v>
      </c>
      <c r="D5" s="410">
        <f>SUM(B5:C5)</f>
        <v>1262.8911800000001</v>
      </c>
    </row>
    <row r="6" spans="1:6" s="46" customFormat="1" ht="18" customHeight="1">
      <c r="A6" s="112" t="s">
        <v>171</v>
      </c>
      <c r="B6" s="292">
        <v>894.31442000000004</v>
      </c>
      <c r="C6" s="293">
        <v>298.67021999999997</v>
      </c>
      <c r="D6" s="410">
        <f t="shared" ref="D6:D11" si="0">SUM(B6:C6)</f>
        <v>1192.9846400000001</v>
      </c>
    </row>
    <row r="7" spans="1:6" s="46" customFormat="1" ht="18" customHeight="1">
      <c r="A7" s="112" t="s">
        <v>396</v>
      </c>
      <c r="B7" s="292">
        <v>14.40682</v>
      </c>
      <c r="C7" s="293">
        <v>0</v>
      </c>
      <c r="D7" s="410">
        <f t="shared" si="0"/>
        <v>14.40682</v>
      </c>
    </row>
    <row r="8" spans="1:6" s="46" customFormat="1" ht="18" customHeight="1">
      <c r="A8" s="112" t="s">
        <v>397</v>
      </c>
      <c r="B8" s="292">
        <v>13.805999999999999</v>
      </c>
      <c r="C8" s="293">
        <v>0</v>
      </c>
      <c r="D8" s="410">
        <f t="shared" si="0"/>
        <v>13.805999999999999</v>
      </c>
    </row>
    <row r="9" spans="1:6" s="46" customFormat="1" ht="18" customHeight="1">
      <c r="A9" s="112" t="s">
        <v>399</v>
      </c>
      <c r="B9" s="292">
        <v>210.00794999999999</v>
      </c>
      <c r="C9" s="293">
        <v>0</v>
      </c>
      <c r="D9" s="410">
        <f t="shared" si="0"/>
        <v>210.00794999999999</v>
      </c>
    </row>
    <row r="10" spans="1:6" s="46" customFormat="1" ht="18" customHeight="1">
      <c r="A10" s="112" t="s">
        <v>256</v>
      </c>
      <c r="B10" s="292">
        <v>2134.5285899999999</v>
      </c>
      <c r="C10" s="293">
        <v>590.22371999999996</v>
      </c>
      <c r="D10" s="410">
        <f t="shared" si="0"/>
        <v>2724.7523099999999</v>
      </c>
    </row>
    <row r="11" spans="1:6" s="46" customFormat="1" ht="18" customHeight="1" thickBot="1">
      <c r="A11" s="112" t="s">
        <v>92</v>
      </c>
      <c r="B11" s="292">
        <v>882.91899999999998</v>
      </c>
      <c r="C11" s="293">
        <v>5.5824100000000003</v>
      </c>
      <c r="D11" s="410">
        <f t="shared" si="0"/>
        <v>888.50140999999996</v>
      </c>
    </row>
    <row r="12" spans="1:6" s="46" customFormat="1" ht="18" customHeight="1" thickBot="1">
      <c r="A12" s="999" t="s">
        <v>402</v>
      </c>
      <c r="B12" s="656">
        <f>SUM(B5:B11)</f>
        <v>5399.3295600000001</v>
      </c>
      <c r="C12" s="657">
        <f>SUM(C5:C11)</f>
        <v>908.02074999999991</v>
      </c>
      <c r="D12" s="658">
        <f>SUM(D5:D11)</f>
        <v>6307.3503100000007</v>
      </c>
    </row>
    <row r="14" spans="1:6">
      <c r="B14" s="114"/>
      <c r="C14" s="114"/>
      <c r="D14" s="114"/>
    </row>
  </sheetData>
  <mergeCells count="3">
    <mergeCell ref="A3:A4"/>
    <mergeCell ref="B3:C3"/>
    <mergeCell ref="D3:D4"/>
  </mergeCells>
  <printOptions horizontalCentered="1"/>
  <pageMargins left="0" right="0" top="0.35433070866141736" bottom="0.31496062992125984" header="0" footer="0.19685039370078741"/>
  <pageSetup paperSize="9" scale="84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workbookViewId="0">
      <selection activeCell="D17" sqref="D17"/>
    </sheetView>
  </sheetViews>
  <sheetFormatPr baseColWidth="10" defaultRowHeight="12.75"/>
  <cols>
    <col min="1" max="1" width="53.7109375" style="43" customWidth="1"/>
    <col min="2" max="2" width="10.7109375" style="43" customWidth="1"/>
    <col min="3" max="3" width="12.42578125" style="43" customWidth="1"/>
    <col min="4" max="4" width="10.7109375" style="43" customWidth="1"/>
    <col min="5" max="5" width="12.14062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1.5703125" style="43" customWidth="1"/>
    <col min="10" max="10" width="9.7109375" style="43" customWidth="1"/>
    <col min="11" max="256" width="11.5703125" style="43"/>
    <col min="257" max="257" width="47.140625" style="43" customWidth="1"/>
    <col min="258" max="258" width="10.7109375" style="43" customWidth="1"/>
    <col min="259" max="259" width="12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4.7109375" style="43" customWidth="1"/>
    <col min="266" max="266" width="9.7109375" style="43" customWidth="1"/>
    <col min="267" max="512" width="11.5703125" style="43"/>
    <col min="513" max="513" width="47.140625" style="43" customWidth="1"/>
    <col min="514" max="514" width="10.7109375" style="43" customWidth="1"/>
    <col min="515" max="515" width="12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4.7109375" style="43" customWidth="1"/>
    <col min="522" max="522" width="9.7109375" style="43" customWidth="1"/>
    <col min="523" max="768" width="11.5703125" style="43"/>
    <col min="769" max="769" width="47.140625" style="43" customWidth="1"/>
    <col min="770" max="770" width="10.7109375" style="43" customWidth="1"/>
    <col min="771" max="771" width="12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4.7109375" style="43" customWidth="1"/>
    <col min="778" max="778" width="9.7109375" style="43" customWidth="1"/>
    <col min="779" max="1024" width="11.5703125" style="43"/>
    <col min="1025" max="1025" width="47.140625" style="43" customWidth="1"/>
    <col min="1026" max="1026" width="10.7109375" style="43" customWidth="1"/>
    <col min="1027" max="1027" width="12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4.7109375" style="43" customWidth="1"/>
    <col min="1034" max="1034" width="9.7109375" style="43" customWidth="1"/>
    <col min="1035" max="1280" width="11.5703125" style="43"/>
    <col min="1281" max="1281" width="47.140625" style="43" customWidth="1"/>
    <col min="1282" max="1282" width="10.7109375" style="43" customWidth="1"/>
    <col min="1283" max="1283" width="12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4.7109375" style="43" customWidth="1"/>
    <col min="1290" max="1290" width="9.7109375" style="43" customWidth="1"/>
    <col min="1291" max="1536" width="11.5703125" style="43"/>
    <col min="1537" max="1537" width="47.140625" style="43" customWidth="1"/>
    <col min="1538" max="1538" width="10.7109375" style="43" customWidth="1"/>
    <col min="1539" max="1539" width="12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4.7109375" style="43" customWidth="1"/>
    <col min="1546" max="1546" width="9.7109375" style="43" customWidth="1"/>
    <col min="1547" max="1792" width="11.5703125" style="43"/>
    <col min="1793" max="1793" width="47.140625" style="43" customWidth="1"/>
    <col min="1794" max="1794" width="10.7109375" style="43" customWidth="1"/>
    <col min="1795" max="1795" width="12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4.7109375" style="43" customWidth="1"/>
    <col min="1802" max="1802" width="9.7109375" style="43" customWidth="1"/>
    <col min="1803" max="2048" width="11.5703125" style="43"/>
    <col min="2049" max="2049" width="47.140625" style="43" customWidth="1"/>
    <col min="2050" max="2050" width="10.7109375" style="43" customWidth="1"/>
    <col min="2051" max="2051" width="12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4.7109375" style="43" customWidth="1"/>
    <col min="2058" max="2058" width="9.7109375" style="43" customWidth="1"/>
    <col min="2059" max="2304" width="11.5703125" style="43"/>
    <col min="2305" max="2305" width="47.140625" style="43" customWidth="1"/>
    <col min="2306" max="2306" width="10.7109375" style="43" customWidth="1"/>
    <col min="2307" max="2307" width="12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4.7109375" style="43" customWidth="1"/>
    <col min="2314" max="2314" width="9.7109375" style="43" customWidth="1"/>
    <col min="2315" max="2560" width="11.5703125" style="43"/>
    <col min="2561" max="2561" width="47.140625" style="43" customWidth="1"/>
    <col min="2562" max="2562" width="10.7109375" style="43" customWidth="1"/>
    <col min="2563" max="2563" width="12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4.7109375" style="43" customWidth="1"/>
    <col min="2570" max="2570" width="9.7109375" style="43" customWidth="1"/>
    <col min="2571" max="2816" width="11.5703125" style="43"/>
    <col min="2817" max="2817" width="47.140625" style="43" customWidth="1"/>
    <col min="2818" max="2818" width="10.7109375" style="43" customWidth="1"/>
    <col min="2819" max="2819" width="12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4.7109375" style="43" customWidth="1"/>
    <col min="2826" max="2826" width="9.7109375" style="43" customWidth="1"/>
    <col min="2827" max="3072" width="11.5703125" style="43"/>
    <col min="3073" max="3073" width="47.140625" style="43" customWidth="1"/>
    <col min="3074" max="3074" width="10.7109375" style="43" customWidth="1"/>
    <col min="3075" max="3075" width="12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4.7109375" style="43" customWidth="1"/>
    <col min="3082" max="3082" width="9.7109375" style="43" customWidth="1"/>
    <col min="3083" max="3328" width="11.5703125" style="43"/>
    <col min="3329" max="3329" width="47.140625" style="43" customWidth="1"/>
    <col min="3330" max="3330" width="10.7109375" style="43" customWidth="1"/>
    <col min="3331" max="3331" width="12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4.7109375" style="43" customWidth="1"/>
    <col min="3338" max="3338" width="9.7109375" style="43" customWidth="1"/>
    <col min="3339" max="3584" width="11.5703125" style="43"/>
    <col min="3585" max="3585" width="47.140625" style="43" customWidth="1"/>
    <col min="3586" max="3586" width="10.7109375" style="43" customWidth="1"/>
    <col min="3587" max="3587" width="12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4.7109375" style="43" customWidth="1"/>
    <col min="3594" max="3594" width="9.7109375" style="43" customWidth="1"/>
    <col min="3595" max="3840" width="11.5703125" style="43"/>
    <col min="3841" max="3841" width="47.140625" style="43" customWidth="1"/>
    <col min="3842" max="3842" width="10.7109375" style="43" customWidth="1"/>
    <col min="3843" max="3843" width="12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4.7109375" style="43" customWidth="1"/>
    <col min="3850" max="3850" width="9.7109375" style="43" customWidth="1"/>
    <col min="3851" max="4096" width="11.5703125" style="43"/>
    <col min="4097" max="4097" width="47.140625" style="43" customWidth="1"/>
    <col min="4098" max="4098" width="10.7109375" style="43" customWidth="1"/>
    <col min="4099" max="4099" width="12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4.7109375" style="43" customWidth="1"/>
    <col min="4106" max="4106" width="9.7109375" style="43" customWidth="1"/>
    <col min="4107" max="4352" width="11.5703125" style="43"/>
    <col min="4353" max="4353" width="47.140625" style="43" customWidth="1"/>
    <col min="4354" max="4354" width="10.7109375" style="43" customWidth="1"/>
    <col min="4355" max="4355" width="12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4.7109375" style="43" customWidth="1"/>
    <col min="4362" max="4362" width="9.7109375" style="43" customWidth="1"/>
    <col min="4363" max="4608" width="11.5703125" style="43"/>
    <col min="4609" max="4609" width="47.140625" style="43" customWidth="1"/>
    <col min="4610" max="4610" width="10.7109375" style="43" customWidth="1"/>
    <col min="4611" max="4611" width="12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4.7109375" style="43" customWidth="1"/>
    <col min="4618" max="4618" width="9.7109375" style="43" customWidth="1"/>
    <col min="4619" max="4864" width="11.5703125" style="43"/>
    <col min="4865" max="4865" width="47.140625" style="43" customWidth="1"/>
    <col min="4866" max="4866" width="10.7109375" style="43" customWidth="1"/>
    <col min="4867" max="4867" width="12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4.7109375" style="43" customWidth="1"/>
    <col min="4874" max="4874" width="9.7109375" style="43" customWidth="1"/>
    <col min="4875" max="5120" width="11.5703125" style="43"/>
    <col min="5121" max="5121" width="47.140625" style="43" customWidth="1"/>
    <col min="5122" max="5122" width="10.7109375" style="43" customWidth="1"/>
    <col min="5123" max="5123" width="12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4.7109375" style="43" customWidth="1"/>
    <col min="5130" max="5130" width="9.7109375" style="43" customWidth="1"/>
    <col min="5131" max="5376" width="11.5703125" style="43"/>
    <col min="5377" max="5377" width="47.140625" style="43" customWidth="1"/>
    <col min="5378" max="5378" width="10.7109375" style="43" customWidth="1"/>
    <col min="5379" max="5379" width="12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4.7109375" style="43" customWidth="1"/>
    <col min="5386" max="5386" width="9.7109375" style="43" customWidth="1"/>
    <col min="5387" max="5632" width="11.5703125" style="43"/>
    <col min="5633" max="5633" width="47.140625" style="43" customWidth="1"/>
    <col min="5634" max="5634" width="10.7109375" style="43" customWidth="1"/>
    <col min="5635" max="5635" width="12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4.7109375" style="43" customWidth="1"/>
    <col min="5642" max="5642" width="9.7109375" style="43" customWidth="1"/>
    <col min="5643" max="5888" width="11.5703125" style="43"/>
    <col min="5889" max="5889" width="47.140625" style="43" customWidth="1"/>
    <col min="5890" max="5890" width="10.7109375" style="43" customWidth="1"/>
    <col min="5891" max="5891" width="12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4.7109375" style="43" customWidth="1"/>
    <col min="5898" max="5898" width="9.7109375" style="43" customWidth="1"/>
    <col min="5899" max="6144" width="11.5703125" style="43"/>
    <col min="6145" max="6145" width="47.140625" style="43" customWidth="1"/>
    <col min="6146" max="6146" width="10.7109375" style="43" customWidth="1"/>
    <col min="6147" max="6147" width="12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4.7109375" style="43" customWidth="1"/>
    <col min="6154" max="6154" width="9.7109375" style="43" customWidth="1"/>
    <col min="6155" max="6400" width="11.5703125" style="43"/>
    <col min="6401" max="6401" width="47.140625" style="43" customWidth="1"/>
    <col min="6402" max="6402" width="10.7109375" style="43" customWidth="1"/>
    <col min="6403" max="6403" width="12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4.7109375" style="43" customWidth="1"/>
    <col min="6410" max="6410" width="9.7109375" style="43" customWidth="1"/>
    <col min="6411" max="6656" width="11.5703125" style="43"/>
    <col min="6657" max="6657" width="47.140625" style="43" customWidth="1"/>
    <col min="6658" max="6658" width="10.7109375" style="43" customWidth="1"/>
    <col min="6659" max="6659" width="12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4.7109375" style="43" customWidth="1"/>
    <col min="6666" max="6666" width="9.7109375" style="43" customWidth="1"/>
    <col min="6667" max="6912" width="11.5703125" style="43"/>
    <col min="6913" max="6913" width="47.140625" style="43" customWidth="1"/>
    <col min="6914" max="6914" width="10.7109375" style="43" customWidth="1"/>
    <col min="6915" max="6915" width="12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4.7109375" style="43" customWidth="1"/>
    <col min="6922" max="6922" width="9.7109375" style="43" customWidth="1"/>
    <col min="6923" max="7168" width="11.5703125" style="43"/>
    <col min="7169" max="7169" width="47.140625" style="43" customWidth="1"/>
    <col min="7170" max="7170" width="10.7109375" style="43" customWidth="1"/>
    <col min="7171" max="7171" width="12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4.7109375" style="43" customWidth="1"/>
    <col min="7178" max="7178" width="9.7109375" style="43" customWidth="1"/>
    <col min="7179" max="7424" width="11.5703125" style="43"/>
    <col min="7425" max="7425" width="47.140625" style="43" customWidth="1"/>
    <col min="7426" max="7426" width="10.7109375" style="43" customWidth="1"/>
    <col min="7427" max="7427" width="12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4.7109375" style="43" customWidth="1"/>
    <col min="7434" max="7434" width="9.7109375" style="43" customWidth="1"/>
    <col min="7435" max="7680" width="11.5703125" style="43"/>
    <col min="7681" max="7681" width="47.140625" style="43" customWidth="1"/>
    <col min="7682" max="7682" width="10.7109375" style="43" customWidth="1"/>
    <col min="7683" max="7683" width="12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4.7109375" style="43" customWidth="1"/>
    <col min="7690" max="7690" width="9.7109375" style="43" customWidth="1"/>
    <col min="7691" max="7936" width="11.5703125" style="43"/>
    <col min="7937" max="7937" width="47.140625" style="43" customWidth="1"/>
    <col min="7938" max="7938" width="10.7109375" style="43" customWidth="1"/>
    <col min="7939" max="7939" width="12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4.7109375" style="43" customWidth="1"/>
    <col min="7946" max="7946" width="9.7109375" style="43" customWidth="1"/>
    <col min="7947" max="8192" width="11.5703125" style="43"/>
    <col min="8193" max="8193" width="47.140625" style="43" customWidth="1"/>
    <col min="8194" max="8194" width="10.7109375" style="43" customWidth="1"/>
    <col min="8195" max="8195" width="12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4.7109375" style="43" customWidth="1"/>
    <col min="8202" max="8202" width="9.7109375" style="43" customWidth="1"/>
    <col min="8203" max="8448" width="11.5703125" style="43"/>
    <col min="8449" max="8449" width="47.140625" style="43" customWidth="1"/>
    <col min="8450" max="8450" width="10.7109375" style="43" customWidth="1"/>
    <col min="8451" max="8451" width="12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4.7109375" style="43" customWidth="1"/>
    <col min="8458" max="8458" width="9.7109375" style="43" customWidth="1"/>
    <col min="8459" max="8704" width="11.5703125" style="43"/>
    <col min="8705" max="8705" width="47.140625" style="43" customWidth="1"/>
    <col min="8706" max="8706" width="10.7109375" style="43" customWidth="1"/>
    <col min="8707" max="8707" width="12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4.7109375" style="43" customWidth="1"/>
    <col min="8714" max="8714" width="9.7109375" style="43" customWidth="1"/>
    <col min="8715" max="8960" width="11.5703125" style="43"/>
    <col min="8961" max="8961" width="47.140625" style="43" customWidth="1"/>
    <col min="8962" max="8962" width="10.7109375" style="43" customWidth="1"/>
    <col min="8963" max="8963" width="12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4.7109375" style="43" customWidth="1"/>
    <col min="8970" max="8970" width="9.7109375" style="43" customWidth="1"/>
    <col min="8971" max="9216" width="11.5703125" style="43"/>
    <col min="9217" max="9217" width="47.140625" style="43" customWidth="1"/>
    <col min="9218" max="9218" width="10.7109375" style="43" customWidth="1"/>
    <col min="9219" max="9219" width="12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4.7109375" style="43" customWidth="1"/>
    <col min="9226" max="9226" width="9.7109375" style="43" customWidth="1"/>
    <col min="9227" max="9472" width="11.5703125" style="43"/>
    <col min="9473" max="9473" width="47.140625" style="43" customWidth="1"/>
    <col min="9474" max="9474" width="10.7109375" style="43" customWidth="1"/>
    <col min="9475" max="9475" width="12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4.7109375" style="43" customWidth="1"/>
    <col min="9482" max="9482" width="9.7109375" style="43" customWidth="1"/>
    <col min="9483" max="9728" width="11.5703125" style="43"/>
    <col min="9729" max="9729" width="47.140625" style="43" customWidth="1"/>
    <col min="9730" max="9730" width="10.7109375" style="43" customWidth="1"/>
    <col min="9731" max="9731" width="12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4.7109375" style="43" customWidth="1"/>
    <col min="9738" max="9738" width="9.7109375" style="43" customWidth="1"/>
    <col min="9739" max="9984" width="11.5703125" style="43"/>
    <col min="9985" max="9985" width="47.140625" style="43" customWidth="1"/>
    <col min="9986" max="9986" width="10.7109375" style="43" customWidth="1"/>
    <col min="9987" max="9987" width="12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4.7109375" style="43" customWidth="1"/>
    <col min="9994" max="9994" width="9.7109375" style="43" customWidth="1"/>
    <col min="9995" max="10240" width="11.5703125" style="43"/>
    <col min="10241" max="10241" width="47.140625" style="43" customWidth="1"/>
    <col min="10242" max="10242" width="10.7109375" style="43" customWidth="1"/>
    <col min="10243" max="10243" width="12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4.7109375" style="43" customWidth="1"/>
    <col min="10250" max="10250" width="9.7109375" style="43" customWidth="1"/>
    <col min="10251" max="10496" width="11.5703125" style="43"/>
    <col min="10497" max="10497" width="47.140625" style="43" customWidth="1"/>
    <col min="10498" max="10498" width="10.7109375" style="43" customWidth="1"/>
    <col min="10499" max="10499" width="12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4.7109375" style="43" customWidth="1"/>
    <col min="10506" max="10506" width="9.7109375" style="43" customWidth="1"/>
    <col min="10507" max="10752" width="11.5703125" style="43"/>
    <col min="10753" max="10753" width="47.140625" style="43" customWidth="1"/>
    <col min="10754" max="10754" width="10.7109375" style="43" customWidth="1"/>
    <col min="10755" max="10755" width="12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4.7109375" style="43" customWidth="1"/>
    <col min="10762" max="10762" width="9.7109375" style="43" customWidth="1"/>
    <col min="10763" max="11008" width="11.5703125" style="43"/>
    <col min="11009" max="11009" width="47.140625" style="43" customWidth="1"/>
    <col min="11010" max="11010" width="10.7109375" style="43" customWidth="1"/>
    <col min="11011" max="11011" width="12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4.7109375" style="43" customWidth="1"/>
    <col min="11018" max="11018" width="9.7109375" style="43" customWidth="1"/>
    <col min="11019" max="11264" width="11.5703125" style="43"/>
    <col min="11265" max="11265" width="47.140625" style="43" customWidth="1"/>
    <col min="11266" max="11266" width="10.7109375" style="43" customWidth="1"/>
    <col min="11267" max="11267" width="12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4.7109375" style="43" customWidth="1"/>
    <col min="11274" max="11274" width="9.7109375" style="43" customWidth="1"/>
    <col min="11275" max="11520" width="11.5703125" style="43"/>
    <col min="11521" max="11521" width="47.140625" style="43" customWidth="1"/>
    <col min="11522" max="11522" width="10.7109375" style="43" customWidth="1"/>
    <col min="11523" max="11523" width="12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4.7109375" style="43" customWidth="1"/>
    <col min="11530" max="11530" width="9.7109375" style="43" customWidth="1"/>
    <col min="11531" max="11776" width="11.5703125" style="43"/>
    <col min="11777" max="11777" width="47.140625" style="43" customWidth="1"/>
    <col min="11778" max="11778" width="10.7109375" style="43" customWidth="1"/>
    <col min="11779" max="11779" width="12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4.7109375" style="43" customWidth="1"/>
    <col min="11786" max="11786" width="9.7109375" style="43" customWidth="1"/>
    <col min="11787" max="12032" width="11.5703125" style="43"/>
    <col min="12033" max="12033" width="47.140625" style="43" customWidth="1"/>
    <col min="12034" max="12034" width="10.7109375" style="43" customWidth="1"/>
    <col min="12035" max="12035" width="12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4.7109375" style="43" customWidth="1"/>
    <col min="12042" max="12042" width="9.7109375" style="43" customWidth="1"/>
    <col min="12043" max="12288" width="11.5703125" style="43"/>
    <col min="12289" max="12289" width="47.140625" style="43" customWidth="1"/>
    <col min="12290" max="12290" width="10.7109375" style="43" customWidth="1"/>
    <col min="12291" max="12291" width="12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4.7109375" style="43" customWidth="1"/>
    <col min="12298" max="12298" width="9.7109375" style="43" customWidth="1"/>
    <col min="12299" max="12544" width="11.5703125" style="43"/>
    <col min="12545" max="12545" width="47.140625" style="43" customWidth="1"/>
    <col min="12546" max="12546" width="10.7109375" style="43" customWidth="1"/>
    <col min="12547" max="12547" width="12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4.7109375" style="43" customWidth="1"/>
    <col min="12554" max="12554" width="9.7109375" style="43" customWidth="1"/>
    <col min="12555" max="12800" width="11.5703125" style="43"/>
    <col min="12801" max="12801" width="47.140625" style="43" customWidth="1"/>
    <col min="12802" max="12802" width="10.7109375" style="43" customWidth="1"/>
    <col min="12803" max="12803" width="12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4.7109375" style="43" customWidth="1"/>
    <col min="12810" max="12810" width="9.7109375" style="43" customWidth="1"/>
    <col min="12811" max="13056" width="11.5703125" style="43"/>
    <col min="13057" max="13057" width="47.140625" style="43" customWidth="1"/>
    <col min="13058" max="13058" width="10.7109375" style="43" customWidth="1"/>
    <col min="13059" max="13059" width="12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4.7109375" style="43" customWidth="1"/>
    <col min="13066" max="13066" width="9.7109375" style="43" customWidth="1"/>
    <col min="13067" max="13312" width="11.5703125" style="43"/>
    <col min="13313" max="13313" width="47.140625" style="43" customWidth="1"/>
    <col min="13314" max="13314" width="10.7109375" style="43" customWidth="1"/>
    <col min="13315" max="13315" width="12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4.7109375" style="43" customWidth="1"/>
    <col min="13322" max="13322" width="9.7109375" style="43" customWidth="1"/>
    <col min="13323" max="13568" width="11.5703125" style="43"/>
    <col min="13569" max="13569" width="47.140625" style="43" customWidth="1"/>
    <col min="13570" max="13570" width="10.7109375" style="43" customWidth="1"/>
    <col min="13571" max="13571" width="12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4.7109375" style="43" customWidth="1"/>
    <col min="13578" max="13578" width="9.7109375" style="43" customWidth="1"/>
    <col min="13579" max="13824" width="11.5703125" style="43"/>
    <col min="13825" max="13825" width="47.140625" style="43" customWidth="1"/>
    <col min="13826" max="13826" width="10.7109375" style="43" customWidth="1"/>
    <col min="13827" max="13827" width="12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4.7109375" style="43" customWidth="1"/>
    <col min="13834" max="13834" width="9.7109375" style="43" customWidth="1"/>
    <col min="13835" max="14080" width="11.5703125" style="43"/>
    <col min="14081" max="14081" width="47.140625" style="43" customWidth="1"/>
    <col min="14082" max="14082" width="10.7109375" style="43" customWidth="1"/>
    <col min="14083" max="14083" width="12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4.7109375" style="43" customWidth="1"/>
    <col min="14090" max="14090" width="9.7109375" style="43" customWidth="1"/>
    <col min="14091" max="14336" width="11.5703125" style="43"/>
    <col min="14337" max="14337" width="47.140625" style="43" customWidth="1"/>
    <col min="14338" max="14338" width="10.7109375" style="43" customWidth="1"/>
    <col min="14339" max="14339" width="12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4.7109375" style="43" customWidth="1"/>
    <col min="14346" max="14346" width="9.7109375" style="43" customWidth="1"/>
    <col min="14347" max="14592" width="11.5703125" style="43"/>
    <col min="14593" max="14593" width="47.140625" style="43" customWidth="1"/>
    <col min="14594" max="14594" width="10.7109375" style="43" customWidth="1"/>
    <col min="14595" max="14595" width="12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4.7109375" style="43" customWidth="1"/>
    <col min="14602" max="14602" width="9.7109375" style="43" customWidth="1"/>
    <col min="14603" max="14848" width="11.5703125" style="43"/>
    <col min="14849" max="14849" width="47.140625" style="43" customWidth="1"/>
    <col min="14850" max="14850" width="10.7109375" style="43" customWidth="1"/>
    <col min="14851" max="14851" width="12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4.7109375" style="43" customWidth="1"/>
    <col min="14858" max="14858" width="9.7109375" style="43" customWidth="1"/>
    <col min="14859" max="15104" width="11.5703125" style="43"/>
    <col min="15105" max="15105" width="47.140625" style="43" customWidth="1"/>
    <col min="15106" max="15106" width="10.7109375" style="43" customWidth="1"/>
    <col min="15107" max="15107" width="12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4.7109375" style="43" customWidth="1"/>
    <col min="15114" max="15114" width="9.7109375" style="43" customWidth="1"/>
    <col min="15115" max="15360" width="11.5703125" style="43"/>
    <col min="15361" max="15361" width="47.140625" style="43" customWidth="1"/>
    <col min="15362" max="15362" width="10.7109375" style="43" customWidth="1"/>
    <col min="15363" max="15363" width="12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4.7109375" style="43" customWidth="1"/>
    <col min="15370" max="15370" width="9.7109375" style="43" customWidth="1"/>
    <col min="15371" max="15616" width="11.5703125" style="43"/>
    <col min="15617" max="15617" width="47.140625" style="43" customWidth="1"/>
    <col min="15618" max="15618" width="10.7109375" style="43" customWidth="1"/>
    <col min="15619" max="15619" width="12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4.7109375" style="43" customWidth="1"/>
    <col min="15626" max="15626" width="9.7109375" style="43" customWidth="1"/>
    <col min="15627" max="15872" width="11.5703125" style="43"/>
    <col min="15873" max="15873" width="47.140625" style="43" customWidth="1"/>
    <col min="15874" max="15874" width="10.7109375" style="43" customWidth="1"/>
    <col min="15875" max="15875" width="12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4.7109375" style="43" customWidth="1"/>
    <col min="15882" max="15882" width="9.7109375" style="43" customWidth="1"/>
    <col min="15883" max="16128" width="11.5703125" style="43"/>
    <col min="16129" max="16129" width="47.140625" style="43" customWidth="1"/>
    <col min="16130" max="16130" width="10.7109375" style="43" customWidth="1"/>
    <col min="16131" max="16131" width="12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4.7109375" style="43" customWidth="1"/>
    <col min="16138" max="16138" width="9.7109375" style="43" customWidth="1"/>
    <col min="16139" max="16384" width="11.5703125" style="43"/>
  </cols>
  <sheetData>
    <row r="1" spans="1:10" s="72" customFormat="1" ht="53.45" customHeight="1">
      <c r="A1" s="75" t="s">
        <v>403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13.5" thickBot="1"/>
    <row r="3" spans="1:10" ht="19.899999999999999" customHeight="1" thickBot="1">
      <c r="F3" s="71"/>
      <c r="G3" s="1057" t="s">
        <v>36</v>
      </c>
      <c r="H3" s="1058"/>
      <c r="I3" s="1058"/>
      <c r="J3" s="1059"/>
    </row>
    <row r="4" spans="1:10" ht="19.899999999999999" customHeight="1" thickBot="1">
      <c r="A4" s="115"/>
      <c r="B4" s="1060">
        <v>2016</v>
      </c>
      <c r="C4" s="1061"/>
      <c r="D4" s="1062">
        <v>2017</v>
      </c>
      <c r="E4" s="1061"/>
      <c r="F4" s="46"/>
      <c r="G4" s="1063" t="s">
        <v>370</v>
      </c>
      <c r="H4" s="1064"/>
      <c r="I4" s="1065" t="s">
        <v>371</v>
      </c>
      <c r="J4" s="1064"/>
    </row>
    <row r="5" spans="1:10" ht="27" customHeight="1" thickBot="1">
      <c r="A5" s="116"/>
      <c r="B5" s="608" t="s">
        <v>370</v>
      </c>
      <c r="C5" s="609" t="s">
        <v>34</v>
      </c>
      <c r="D5" s="608" t="s">
        <v>370</v>
      </c>
      <c r="E5" s="609" t="s">
        <v>34</v>
      </c>
      <c r="F5" s="46"/>
      <c r="G5" s="614" t="s">
        <v>370</v>
      </c>
      <c r="H5" s="586" t="s">
        <v>102</v>
      </c>
      <c r="I5" s="615" t="s">
        <v>34</v>
      </c>
      <c r="J5" s="586" t="s">
        <v>102</v>
      </c>
    </row>
    <row r="6" spans="1:10" ht="18" customHeight="1">
      <c r="A6" s="111" t="s">
        <v>404</v>
      </c>
      <c r="B6" s="123">
        <v>2</v>
      </c>
      <c r="C6" s="309">
        <v>2133.3245200000001</v>
      </c>
      <c r="D6" s="123">
        <v>0</v>
      </c>
      <c r="E6" s="309">
        <v>0</v>
      </c>
      <c r="G6" s="616">
        <f>D6-B6</f>
        <v>-2</v>
      </c>
      <c r="H6" s="893">
        <f>(D6-B6)/B6</f>
        <v>-1</v>
      </c>
      <c r="I6" s="618">
        <f>E6-C6</f>
        <v>-2133.3245200000001</v>
      </c>
      <c r="J6" s="893">
        <f>(E6-C6)/C6</f>
        <v>-1</v>
      </c>
    </row>
    <row r="7" spans="1:10" ht="18" customHeight="1">
      <c r="A7" s="112" t="s">
        <v>405</v>
      </c>
      <c r="B7" s="308">
        <v>2</v>
      </c>
      <c r="C7" s="310">
        <v>5761.1761799999995</v>
      </c>
      <c r="D7" s="308">
        <v>1</v>
      </c>
      <c r="E7" s="310">
        <v>187.46899999999999</v>
      </c>
      <c r="G7" s="616">
        <f>D7-B7</f>
        <v>-1</v>
      </c>
      <c r="H7" s="893">
        <f t="shared" ref="H7:H10" si="0">(D7-B7)/B7</f>
        <v>-0.5</v>
      </c>
      <c r="I7" s="618">
        <f>E7-C7</f>
        <v>-5573.7071799999994</v>
      </c>
      <c r="J7" s="893">
        <f>(E7-C7)/C7</f>
        <v>-0.96745994322291318</v>
      </c>
    </row>
    <row r="8" spans="1:10" ht="18" customHeight="1">
      <c r="A8" s="112" t="s">
        <v>406</v>
      </c>
      <c r="B8" s="308">
        <v>3</v>
      </c>
      <c r="C8" s="310">
        <v>1340.9743899999999</v>
      </c>
      <c r="D8" s="308">
        <v>15</v>
      </c>
      <c r="E8" s="310">
        <v>18656.92469</v>
      </c>
      <c r="G8" s="616">
        <f>D8-B8</f>
        <v>12</v>
      </c>
      <c r="H8" s="893">
        <f t="shared" si="0"/>
        <v>4</v>
      </c>
      <c r="I8" s="618">
        <f>E8-C8</f>
        <v>17315.9503</v>
      </c>
      <c r="J8" s="893">
        <f t="shared" ref="J8:J9" si="1">(E8-C8)/C8</f>
        <v>12.912961223666622</v>
      </c>
    </row>
    <row r="9" spans="1:10" ht="18" customHeight="1" thickBot="1">
      <c r="A9" s="117" t="s">
        <v>407</v>
      </c>
      <c r="B9" s="124">
        <v>3</v>
      </c>
      <c r="C9" s="311">
        <v>10127.179990000001</v>
      </c>
      <c r="D9" s="124">
        <v>3</v>
      </c>
      <c r="E9" s="311">
        <v>2139.8877400000001</v>
      </c>
      <c r="G9" s="623">
        <f>D9-B9</f>
        <v>0</v>
      </c>
      <c r="H9" s="894">
        <f t="shared" si="0"/>
        <v>0</v>
      </c>
      <c r="I9" s="618">
        <f>E9-C9</f>
        <v>-7987.2922500000004</v>
      </c>
      <c r="J9" s="894">
        <f t="shared" si="1"/>
        <v>-0.78869855753398144</v>
      </c>
    </row>
    <row r="10" spans="1:10" ht="18" customHeight="1" thickBot="1">
      <c r="A10" s="1000" t="s">
        <v>375</v>
      </c>
      <c r="B10" s="659">
        <v>10</v>
      </c>
      <c r="C10" s="660">
        <v>19362.654999999999</v>
      </c>
      <c r="D10" s="659">
        <f>SUM(D6:D9)</f>
        <v>19</v>
      </c>
      <c r="E10" s="660">
        <f>SUM(E6:E9)</f>
        <v>20984.281430000003</v>
      </c>
      <c r="G10" s="626">
        <f>D10-B10</f>
        <v>9</v>
      </c>
      <c r="H10" s="931">
        <f t="shared" si="0"/>
        <v>0.9</v>
      </c>
      <c r="I10" s="661">
        <f>E10-C10</f>
        <v>1621.6264300000039</v>
      </c>
      <c r="J10" s="931">
        <f>(E10-C10)/C10</f>
        <v>8.375021039211844E-2</v>
      </c>
    </row>
    <row r="11" spans="1:10" ht="18" customHeight="1"/>
  </sheetData>
  <mergeCells count="5">
    <mergeCell ref="G3:J3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scale="76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/>
  </sheetViews>
  <sheetFormatPr baseColWidth="10" defaultRowHeight="12.75"/>
  <cols>
    <col min="1" max="1" width="37.7109375" style="43" customWidth="1"/>
    <col min="2" max="3" width="20.7109375" style="43" customWidth="1"/>
    <col min="4" max="4" width="21.42578125" style="43" customWidth="1"/>
    <col min="5" max="256" width="11.5703125" style="43"/>
    <col min="257" max="257" width="30.7109375" style="43" customWidth="1"/>
    <col min="258" max="259" width="20.7109375" style="43" customWidth="1"/>
    <col min="260" max="260" width="21.42578125" style="43" customWidth="1"/>
    <col min="261" max="512" width="11.5703125" style="43"/>
    <col min="513" max="513" width="30.7109375" style="43" customWidth="1"/>
    <col min="514" max="515" width="20.7109375" style="43" customWidth="1"/>
    <col min="516" max="516" width="21.42578125" style="43" customWidth="1"/>
    <col min="517" max="768" width="11.5703125" style="43"/>
    <col min="769" max="769" width="30.7109375" style="43" customWidth="1"/>
    <col min="770" max="771" width="20.7109375" style="43" customWidth="1"/>
    <col min="772" max="772" width="21.42578125" style="43" customWidth="1"/>
    <col min="773" max="1024" width="11.5703125" style="43"/>
    <col min="1025" max="1025" width="30.7109375" style="43" customWidth="1"/>
    <col min="1026" max="1027" width="20.7109375" style="43" customWidth="1"/>
    <col min="1028" max="1028" width="21.42578125" style="43" customWidth="1"/>
    <col min="1029" max="1280" width="11.5703125" style="43"/>
    <col min="1281" max="1281" width="30.7109375" style="43" customWidth="1"/>
    <col min="1282" max="1283" width="20.7109375" style="43" customWidth="1"/>
    <col min="1284" max="1284" width="21.42578125" style="43" customWidth="1"/>
    <col min="1285" max="1536" width="11.5703125" style="43"/>
    <col min="1537" max="1537" width="30.7109375" style="43" customWidth="1"/>
    <col min="1538" max="1539" width="20.7109375" style="43" customWidth="1"/>
    <col min="1540" max="1540" width="21.42578125" style="43" customWidth="1"/>
    <col min="1541" max="1792" width="11.5703125" style="43"/>
    <col min="1793" max="1793" width="30.7109375" style="43" customWidth="1"/>
    <col min="1794" max="1795" width="20.7109375" style="43" customWidth="1"/>
    <col min="1796" max="1796" width="21.42578125" style="43" customWidth="1"/>
    <col min="1797" max="2048" width="11.5703125" style="43"/>
    <col min="2049" max="2049" width="30.7109375" style="43" customWidth="1"/>
    <col min="2050" max="2051" width="20.7109375" style="43" customWidth="1"/>
    <col min="2052" max="2052" width="21.42578125" style="43" customWidth="1"/>
    <col min="2053" max="2304" width="11.5703125" style="43"/>
    <col min="2305" max="2305" width="30.7109375" style="43" customWidth="1"/>
    <col min="2306" max="2307" width="20.7109375" style="43" customWidth="1"/>
    <col min="2308" max="2308" width="21.42578125" style="43" customWidth="1"/>
    <col min="2309" max="2560" width="11.5703125" style="43"/>
    <col min="2561" max="2561" width="30.7109375" style="43" customWidth="1"/>
    <col min="2562" max="2563" width="20.7109375" style="43" customWidth="1"/>
    <col min="2564" max="2564" width="21.42578125" style="43" customWidth="1"/>
    <col min="2565" max="2816" width="11.5703125" style="43"/>
    <col min="2817" max="2817" width="30.7109375" style="43" customWidth="1"/>
    <col min="2818" max="2819" width="20.7109375" style="43" customWidth="1"/>
    <col min="2820" max="2820" width="21.42578125" style="43" customWidth="1"/>
    <col min="2821" max="3072" width="11.5703125" style="43"/>
    <col min="3073" max="3073" width="30.7109375" style="43" customWidth="1"/>
    <col min="3074" max="3075" width="20.7109375" style="43" customWidth="1"/>
    <col min="3076" max="3076" width="21.42578125" style="43" customWidth="1"/>
    <col min="3077" max="3328" width="11.5703125" style="43"/>
    <col min="3329" max="3329" width="30.7109375" style="43" customWidth="1"/>
    <col min="3330" max="3331" width="20.7109375" style="43" customWidth="1"/>
    <col min="3332" max="3332" width="21.42578125" style="43" customWidth="1"/>
    <col min="3333" max="3584" width="11.5703125" style="43"/>
    <col min="3585" max="3585" width="30.7109375" style="43" customWidth="1"/>
    <col min="3586" max="3587" width="20.7109375" style="43" customWidth="1"/>
    <col min="3588" max="3588" width="21.42578125" style="43" customWidth="1"/>
    <col min="3589" max="3840" width="11.5703125" style="43"/>
    <col min="3841" max="3841" width="30.7109375" style="43" customWidth="1"/>
    <col min="3842" max="3843" width="20.7109375" style="43" customWidth="1"/>
    <col min="3844" max="3844" width="21.42578125" style="43" customWidth="1"/>
    <col min="3845" max="4096" width="11.5703125" style="43"/>
    <col min="4097" max="4097" width="30.7109375" style="43" customWidth="1"/>
    <col min="4098" max="4099" width="20.7109375" style="43" customWidth="1"/>
    <col min="4100" max="4100" width="21.42578125" style="43" customWidth="1"/>
    <col min="4101" max="4352" width="11.5703125" style="43"/>
    <col min="4353" max="4353" width="30.7109375" style="43" customWidth="1"/>
    <col min="4354" max="4355" width="20.7109375" style="43" customWidth="1"/>
    <col min="4356" max="4356" width="21.42578125" style="43" customWidth="1"/>
    <col min="4357" max="4608" width="11.5703125" style="43"/>
    <col min="4609" max="4609" width="30.7109375" style="43" customWidth="1"/>
    <col min="4610" max="4611" width="20.7109375" style="43" customWidth="1"/>
    <col min="4612" max="4612" width="21.42578125" style="43" customWidth="1"/>
    <col min="4613" max="4864" width="11.5703125" style="43"/>
    <col min="4865" max="4865" width="30.7109375" style="43" customWidth="1"/>
    <col min="4866" max="4867" width="20.7109375" style="43" customWidth="1"/>
    <col min="4868" max="4868" width="21.42578125" style="43" customWidth="1"/>
    <col min="4869" max="5120" width="11.5703125" style="43"/>
    <col min="5121" max="5121" width="30.7109375" style="43" customWidth="1"/>
    <col min="5122" max="5123" width="20.7109375" style="43" customWidth="1"/>
    <col min="5124" max="5124" width="21.42578125" style="43" customWidth="1"/>
    <col min="5125" max="5376" width="11.5703125" style="43"/>
    <col min="5377" max="5377" width="30.7109375" style="43" customWidth="1"/>
    <col min="5378" max="5379" width="20.7109375" style="43" customWidth="1"/>
    <col min="5380" max="5380" width="21.42578125" style="43" customWidth="1"/>
    <col min="5381" max="5632" width="11.5703125" style="43"/>
    <col min="5633" max="5633" width="30.7109375" style="43" customWidth="1"/>
    <col min="5634" max="5635" width="20.7109375" style="43" customWidth="1"/>
    <col min="5636" max="5636" width="21.42578125" style="43" customWidth="1"/>
    <col min="5637" max="5888" width="11.5703125" style="43"/>
    <col min="5889" max="5889" width="30.7109375" style="43" customWidth="1"/>
    <col min="5890" max="5891" width="20.7109375" style="43" customWidth="1"/>
    <col min="5892" max="5892" width="21.42578125" style="43" customWidth="1"/>
    <col min="5893" max="6144" width="11.5703125" style="43"/>
    <col min="6145" max="6145" width="30.7109375" style="43" customWidth="1"/>
    <col min="6146" max="6147" width="20.7109375" style="43" customWidth="1"/>
    <col min="6148" max="6148" width="21.42578125" style="43" customWidth="1"/>
    <col min="6149" max="6400" width="11.5703125" style="43"/>
    <col min="6401" max="6401" width="30.7109375" style="43" customWidth="1"/>
    <col min="6402" max="6403" width="20.7109375" style="43" customWidth="1"/>
    <col min="6404" max="6404" width="21.42578125" style="43" customWidth="1"/>
    <col min="6405" max="6656" width="11.5703125" style="43"/>
    <col min="6657" max="6657" width="30.7109375" style="43" customWidth="1"/>
    <col min="6658" max="6659" width="20.7109375" style="43" customWidth="1"/>
    <col min="6660" max="6660" width="21.42578125" style="43" customWidth="1"/>
    <col min="6661" max="6912" width="11.5703125" style="43"/>
    <col min="6913" max="6913" width="30.7109375" style="43" customWidth="1"/>
    <col min="6914" max="6915" width="20.7109375" style="43" customWidth="1"/>
    <col min="6916" max="6916" width="21.42578125" style="43" customWidth="1"/>
    <col min="6917" max="7168" width="11.5703125" style="43"/>
    <col min="7169" max="7169" width="30.7109375" style="43" customWidth="1"/>
    <col min="7170" max="7171" width="20.7109375" style="43" customWidth="1"/>
    <col min="7172" max="7172" width="21.42578125" style="43" customWidth="1"/>
    <col min="7173" max="7424" width="11.5703125" style="43"/>
    <col min="7425" max="7425" width="30.7109375" style="43" customWidth="1"/>
    <col min="7426" max="7427" width="20.7109375" style="43" customWidth="1"/>
    <col min="7428" max="7428" width="21.42578125" style="43" customWidth="1"/>
    <col min="7429" max="7680" width="11.5703125" style="43"/>
    <col min="7681" max="7681" width="30.7109375" style="43" customWidth="1"/>
    <col min="7682" max="7683" width="20.7109375" style="43" customWidth="1"/>
    <col min="7684" max="7684" width="21.42578125" style="43" customWidth="1"/>
    <col min="7685" max="7936" width="11.5703125" style="43"/>
    <col min="7937" max="7937" width="30.7109375" style="43" customWidth="1"/>
    <col min="7938" max="7939" width="20.7109375" style="43" customWidth="1"/>
    <col min="7940" max="7940" width="21.42578125" style="43" customWidth="1"/>
    <col min="7941" max="8192" width="11.5703125" style="43"/>
    <col min="8193" max="8193" width="30.7109375" style="43" customWidth="1"/>
    <col min="8194" max="8195" width="20.7109375" style="43" customWidth="1"/>
    <col min="8196" max="8196" width="21.42578125" style="43" customWidth="1"/>
    <col min="8197" max="8448" width="11.5703125" style="43"/>
    <col min="8449" max="8449" width="30.7109375" style="43" customWidth="1"/>
    <col min="8450" max="8451" width="20.7109375" style="43" customWidth="1"/>
    <col min="8452" max="8452" width="21.42578125" style="43" customWidth="1"/>
    <col min="8453" max="8704" width="11.5703125" style="43"/>
    <col min="8705" max="8705" width="30.7109375" style="43" customWidth="1"/>
    <col min="8706" max="8707" width="20.7109375" style="43" customWidth="1"/>
    <col min="8708" max="8708" width="21.42578125" style="43" customWidth="1"/>
    <col min="8709" max="8960" width="11.5703125" style="43"/>
    <col min="8961" max="8961" width="30.7109375" style="43" customWidth="1"/>
    <col min="8962" max="8963" width="20.7109375" style="43" customWidth="1"/>
    <col min="8964" max="8964" width="21.42578125" style="43" customWidth="1"/>
    <col min="8965" max="9216" width="11.5703125" style="43"/>
    <col min="9217" max="9217" width="30.7109375" style="43" customWidth="1"/>
    <col min="9218" max="9219" width="20.7109375" style="43" customWidth="1"/>
    <col min="9220" max="9220" width="21.42578125" style="43" customWidth="1"/>
    <col min="9221" max="9472" width="11.5703125" style="43"/>
    <col min="9473" max="9473" width="30.7109375" style="43" customWidth="1"/>
    <col min="9474" max="9475" width="20.7109375" style="43" customWidth="1"/>
    <col min="9476" max="9476" width="21.42578125" style="43" customWidth="1"/>
    <col min="9477" max="9728" width="11.5703125" style="43"/>
    <col min="9729" max="9729" width="30.7109375" style="43" customWidth="1"/>
    <col min="9730" max="9731" width="20.7109375" style="43" customWidth="1"/>
    <col min="9732" max="9732" width="21.42578125" style="43" customWidth="1"/>
    <col min="9733" max="9984" width="11.5703125" style="43"/>
    <col min="9985" max="9985" width="30.7109375" style="43" customWidth="1"/>
    <col min="9986" max="9987" width="20.7109375" style="43" customWidth="1"/>
    <col min="9988" max="9988" width="21.42578125" style="43" customWidth="1"/>
    <col min="9989" max="10240" width="11.5703125" style="43"/>
    <col min="10241" max="10241" width="30.7109375" style="43" customWidth="1"/>
    <col min="10242" max="10243" width="20.7109375" style="43" customWidth="1"/>
    <col min="10244" max="10244" width="21.42578125" style="43" customWidth="1"/>
    <col min="10245" max="10496" width="11.5703125" style="43"/>
    <col min="10497" max="10497" width="30.7109375" style="43" customWidth="1"/>
    <col min="10498" max="10499" width="20.7109375" style="43" customWidth="1"/>
    <col min="10500" max="10500" width="21.42578125" style="43" customWidth="1"/>
    <col min="10501" max="10752" width="11.5703125" style="43"/>
    <col min="10753" max="10753" width="30.7109375" style="43" customWidth="1"/>
    <col min="10754" max="10755" width="20.7109375" style="43" customWidth="1"/>
    <col min="10756" max="10756" width="21.42578125" style="43" customWidth="1"/>
    <col min="10757" max="11008" width="11.5703125" style="43"/>
    <col min="11009" max="11009" width="30.7109375" style="43" customWidth="1"/>
    <col min="11010" max="11011" width="20.7109375" style="43" customWidth="1"/>
    <col min="11012" max="11012" width="21.42578125" style="43" customWidth="1"/>
    <col min="11013" max="11264" width="11.5703125" style="43"/>
    <col min="11265" max="11265" width="30.7109375" style="43" customWidth="1"/>
    <col min="11266" max="11267" width="20.7109375" style="43" customWidth="1"/>
    <col min="11268" max="11268" width="21.42578125" style="43" customWidth="1"/>
    <col min="11269" max="11520" width="11.5703125" style="43"/>
    <col min="11521" max="11521" width="30.7109375" style="43" customWidth="1"/>
    <col min="11522" max="11523" width="20.7109375" style="43" customWidth="1"/>
    <col min="11524" max="11524" width="21.42578125" style="43" customWidth="1"/>
    <col min="11525" max="11776" width="11.5703125" style="43"/>
    <col min="11777" max="11777" width="30.7109375" style="43" customWidth="1"/>
    <col min="11778" max="11779" width="20.7109375" style="43" customWidth="1"/>
    <col min="11780" max="11780" width="21.42578125" style="43" customWidth="1"/>
    <col min="11781" max="12032" width="11.5703125" style="43"/>
    <col min="12033" max="12033" width="30.7109375" style="43" customWidth="1"/>
    <col min="12034" max="12035" width="20.7109375" style="43" customWidth="1"/>
    <col min="12036" max="12036" width="21.42578125" style="43" customWidth="1"/>
    <col min="12037" max="12288" width="11.5703125" style="43"/>
    <col min="12289" max="12289" width="30.7109375" style="43" customWidth="1"/>
    <col min="12290" max="12291" width="20.7109375" style="43" customWidth="1"/>
    <col min="12292" max="12292" width="21.42578125" style="43" customWidth="1"/>
    <col min="12293" max="12544" width="11.5703125" style="43"/>
    <col min="12545" max="12545" width="30.7109375" style="43" customWidth="1"/>
    <col min="12546" max="12547" width="20.7109375" style="43" customWidth="1"/>
    <col min="12548" max="12548" width="21.42578125" style="43" customWidth="1"/>
    <col min="12549" max="12800" width="11.5703125" style="43"/>
    <col min="12801" max="12801" width="30.7109375" style="43" customWidth="1"/>
    <col min="12802" max="12803" width="20.7109375" style="43" customWidth="1"/>
    <col min="12804" max="12804" width="21.42578125" style="43" customWidth="1"/>
    <col min="12805" max="13056" width="11.5703125" style="43"/>
    <col min="13057" max="13057" width="30.7109375" style="43" customWidth="1"/>
    <col min="13058" max="13059" width="20.7109375" style="43" customWidth="1"/>
    <col min="13060" max="13060" width="21.42578125" style="43" customWidth="1"/>
    <col min="13061" max="13312" width="11.5703125" style="43"/>
    <col min="13313" max="13313" width="30.7109375" style="43" customWidth="1"/>
    <col min="13314" max="13315" width="20.7109375" style="43" customWidth="1"/>
    <col min="13316" max="13316" width="21.42578125" style="43" customWidth="1"/>
    <col min="13317" max="13568" width="11.5703125" style="43"/>
    <col min="13569" max="13569" width="30.7109375" style="43" customWidth="1"/>
    <col min="13570" max="13571" width="20.7109375" style="43" customWidth="1"/>
    <col min="13572" max="13572" width="21.42578125" style="43" customWidth="1"/>
    <col min="13573" max="13824" width="11.5703125" style="43"/>
    <col min="13825" max="13825" width="30.7109375" style="43" customWidth="1"/>
    <col min="13826" max="13827" width="20.7109375" style="43" customWidth="1"/>
    <col min="13828" max="13828" width="21.42578125" style="43" customWidth="1"/>
    <col min="13829" max="14080" width="11.5703125" style="43"/>
    <col min="14081" max="14081" width="30.7109375" style="43" customWidth="1"/>
    <col min="14082" max="14083" width="20.7109375" style="43" customWidth="1"/>
    <col min="14084" max="14084" width="21.42578125" style="43" customWidth="1"/>
    <col min="14085" max="14336" width="11.5703125" style="43"/>
    <col min="14337" max="14337" width="30.7109375" style="43" customWidth="1"/>
    <col min="14338" max="14339" width="20.7109375" style="43" customWidth="1"/>
    <col min="14340" max="14340" width="21.42578125" style="43" customWidth="1"/>
    <col min="14341" max="14592" width="11.5703125" style="43"/>
    <col min="14593" max="14593" width="30.7109375" style="43" customWidth="1"/>
    <col min="14594" max="14595" width="20.7109375" style="43" customWidth="1"/>
    <col min="14596" max="14596" width="21.42578125" style="43" customWidth="1"/>
    <col min="14597" max="14848" width="11.5703125" style="43"/>
    <col min="14849" max="14849" width="30.7109375" style="43" customWidth="1"/>
    <col min="14850" max="14851" width="20.7109375" style="43" customWidth="1"/>
    <col min="14852" max="14852" width="21.42578125" style="43" customWidth="1"/>
    <col min="14853" max="15104" width="11.5703125" style="43"/>
    <col min="15105" max="15105" width="30.7109375" style="43" customWidth="1"/>
    <col min="15106" max="15107" width="20.7109375" style="43" customWidth="1"/>
    <col min="15108" max="15108" width="21.42578125" style="43" customWidth="1"/>
    <col min="15109" max="15360" width="11.5703125" style="43"/>
    <col min="15361" max="15361" width="30.7109375" style="43" customWidth="1"/>
    <col min="15362" max="15363" width="20.7109375" style="43" customWidth="1"/>
    <col min="15364" max="15364" width="21.42578125" style="43" customWidth="1"/>
    <col min="15365" max="15616" width="11.5703125" style="43"/>
    <col min="15617" max="15617" width="30.7109375" style="43" customWidth="1"/>
    <col min="15618" max="15619" width="20.7109375" style="43" customWidth="1"/>
    <col min="15620" max="15620" width="21.42578125" style="43" customWidth="1"/>
    <col min="15621" max="15872" width="11.5703125" style="43"/>
    <col min="15873" max="15873" width="30.7109375" style="43" customWidth="1"/>
    <col min="15874" max="15875" width="20.7109375" style="43" customWidth="1"/>
    <col min="15876" max="15876" width="21.42578125" style="43" customWidth="1"/>
    <col min="15877" max="16128" width="11.5703125" style="43"/>
    <col min="16129" max="16129" width="30.7109375" style="43" customWidth="1"/>
    <col min="16130" max="16131" width="20.7109375" style="43" customWidth="1"/>
    <col min="16132" max="16132" width="21.42578125" style="43" customWidth="1"/>
    <col min="16133" max="16384" width="11.5703125" style="43"/>
  </cols>
  <sheetData>
    <row r="1" spans="1:7" s="72" customFormat="1" ht="53.45" customHeight="1">
      <c r="A1" s="75" t="s">
        <v>624</v>
      </c>
      <c r="B1" s="75"/>
      <c r="C1" s="75"/>
      <c r="D1" s="75"/>
      <c r="E1" s="74"/>
      <c r="F1" s="74"/>
      <c r="G1" s="74"/>
    </row>
    <row r="13" spans="1:7" s="120" customFormat="1"/>
    <row r="14" spans="1:7" ht="18" customHeight="1"/>
    <row r="15" spans="1:7" ht="18" customHeight="1"/>
    <row r="16" spans="1:7" ht="18" customHeight="1"/>
    <row r="28" spans="1:4" ht="13.5" thickBot="1"/>
    <row r="29" spans="1:4" ht="26.25" thickBot="1">
      <c r="A29" s="118"/>
      <c r="B29" s="1004" t="s">
        <v>411</v>
      </c>
      <c r="C29" s="1005" t="s">
        <v>412</v>
      </c>
      <c r="D29" s="1006" t="s">
        <v>413</v>
      </c>
    </row>
    <row r="30" spans="1:4" ht="21" customHeight="1">
      <c r="A30" s="984" t="s">
        <v>408</v>
      </c>
      <c r="B30" s="362">
        <v>307</v>
      </c>
      <c r="C30" s="362">
        <v>373</v>
      </c>
      <c r="D30" s="363">
        <f>SUM(B30:C30)</f>
        <v>680</v>
      </c>
    </row>
    <row r="31" spans="1:4" ht="21" customHeight="1" thickBot="1">
      <c r="A31" s="1007" t="s">
        <v>409</v>
      </c>
      <c r="B31" s="364">
        <v>33</v>
      </c>
      <c r="C31" s="364">
        <v>53</v>
      </c>
      <c r="D31" s="365">
        <f>SUM(B31:C31)</f>
        <v>86</v>
      </c>
    </row>
    <row r="32" spans="1:4" ht="21" customHeight="1" thickBot="1">
      <c r="A32" s="1008" t="s">
        <v>410</v>
      </c>
      <c r="B32" s="1001">
        <f>SUM(B30:B31)</f>
        <v>340</v>
      </c>
      <c r="C32" s="1002">
        <f>SUM(C30:C31)</f>
        <v>426</v>
      </c>
      <c r="D32" s="1003">
        <f>SUM(D30:D31)</f>
        <v>766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Normal="100" workbookViewId="0"/>
  </sheetViews>
  <sheetFormatPr baseColWidth="10" defaultRowHeight="12.75"/>
  <cols>
    <col min="1" max="1" width="43.7109375" style="43" customWidth="1"/>
    <col min="2" max="2" width="26.85546875" style="43" customWidth="1"/>
    <col min="3" max="3" width="13.28515625" style="43" customWidth="1"/>
    <col min="4" max="4" width="21" style="43" customWidth="1"/>
    <col min="5" max="256" width="11.5703125" style="43"/>
    <col min="257" max="257" width="43.7109375" style="43" customWidth="1"/>
    <col min="258" max="258" width="26.85546875" style="43" customWidth="1"/>
    <col min="259" max="259" width="13.28515625" style="43" customWidth="1"/>
    <col min="260" max="260" width="21" style="43" customWidth="1"/>
    <col min="261" max="512" width="11.5703125" style="43"/>
    <col min="513" max="513" width="43.7109375" style="43" customWidth="1"/>
    <col min="514" max="514" width="26.85546875" style="43" customWidth="1"/>
    <col min="515" max="515" width="13.28515625" style="43" customWidth="1"/>
    <col min="516" max="516" width="21" style="43" customWidth="1"/>
    <col min="517" max="768" width="11.5703125" style="43"/>
    <col min="769" max="769" width="43.7109375" style="43" customWidth="1"/>
    <col min="770" max="770" width="26.85546875" style="43" customWidth="1"/>
    <col min="771" max="771" width="13.28515625" style="43" customWidth="1"/>
    <col min="772" max="772" width="21" style="43" customWidth="1"/>
    <col min="773" max="1024" width="11.5703125" style="43"/>
    <col min="1025" max="1025" width="43.7109375" style="43" customWidth="1"/>
    <col min="1026" max="1026" width="26.85546875" style="43" customWidth="1"/>
    <col min="1027" max="1027" width="13.28515625" style="43" customWidth="1"/>
    <col min="1028" max="1028" width="21" style="43" customWidth="1"/>
    <col min="1029" max="1280" width="11.5703125" style="43"/>
    <col min="1281" max="1281" width="43.7109375" style="43" customWidth="1"/>
    <col min="1282" max="1282" width="26.85546875" style="43" customWidth="1"/>
    <col min="1283" max="1283" width="13.28515625" style="43" customWidth="1"/>
    <col min="1284" max="1284" width="21" style="43" customWidth="1"/>
    <col min="1285" max="1536" width="11.5703125" style="43"/>
    <col min="1537" max="1537" width="43.7109375" style="43" customWidth="1"/>
    <col min="1538" max="1538" width="26.85546875" style="43" customWidth="1"/>
    <col min="1539" max="1539" width="13.28515625" style="43" customWidth="1"/>
    <col min="1540" max="1540" width="21" style="43" customWidth="1"/>
    <col min="1541" max="1792" width="11.5703125" style="43"/>
    <col min="1793" max="1793" width="43.7109375" style="43" customWidth="1"/>
    <col min="1794" max="1794" width="26.85546875" style="43" customWidth="1"/>
    <col min="1795" max="1795" width="13.28515625" style="43" customWidth="1"/>
    <col min="1796" max="1796" width="21" style="43" customWidth="1"/>
    <col min="1797" max="2048" width="11.5703125" style="43"/>
    <col min="2049" max="2049" width="43.7109375" style="43" customWidth="1"/>
    <col min="2050" max="2050" width="26.85546875" style="43" customWidth="1"/>
    <col min="2051" max="2051" width="13.28515625" style="43" customWidth="1"/>
    <col min="2052" max="2052" width="21" style="43" customWidth="1"/>
    <col min="2053" max="2304" width="11.5703125" style="43"/>
    <col min="2305" max="2305" width="43.7109375" style="43" customWidth="1"/>
    <col min="2306" max="2306" width="26.85546875" style="43" customWidth="1"/>
    <col min="2307" max="2307" width="13.28515625" style="43" customWidth="1"/>
    <col min="2308" max="2308" width="21" style="43" customWidth="1"/>
    <col min="2309" max="2560" width="11.5703125" style="43"/>
    <col min="2561" max="2561" width="43.7109375" style="43" customWidth="1"/>
    <col min="2562" max="2562" width="26.85546875" style="43" customWidth="1"/>
    <col min="2563" max="2563" width="13.28515625" style="43" customWidth="1"/>
    <col min="2564" max="2564" width="21" style="43" customWidth="1"/>
    <col min="2565" max="2816" width="11.5703125" style="43"/>
    <col min="2817" max="2817" width="43.7109375" style="43" customWidth="1"/>
    <col min="2818" max="2818" width="26.85546875" style="43" customWidth="1"/>
    <col min="2819" max="2819" width="13.28515625" style="43" customWidth="1"/>
    <col min="2820" max="2820" width="21" style="43" customWidth="1"/>
    <col min="2821" max="3072" width="11.5703125" style="43"/>
    <col min="3073" max="3073" width="43.7109375" style="43" customWidth="1"/>
    <col min="3074" max="3074" width="26.85546875" style="43" customWidth="1"/>
    <col min="3075" max="3075" width="13.28515625" style="43" customWidth="1"/>
    <col min="3076" max="3076" width="21" style="43" customWidth="1"/>
    <col min="3077" max="3328" width="11.5703125" style="43"/>
    <col min="3329" max="3329" width="43.7109375" style="43" customWidth="1"/>
    <col min="3330" max="3330" width="26.85546875" style="43" customWidth="1"/>
    <col min="3331" max="3331" width="13.28515625" style="43" customWidth="1"/>
    <col min="3332" max="3332" width="21" style="43" customWidth="1"/>
    <col min="3333" max="3584" width="11.5703125" style="43"/>
    <col min="3585" max="3585" width="43.7109375" style="43" customWidth="1"/>
    <col min="3586" max="3586" width="26.85546875" style="43" customWidth="1"/>
    <col min="3587" max="3587" width="13.28515625" style="43" customWidth="1"/>
    <col min="3588" max="3588" width="21" style="43" customWidth="1"/>
    <col min="3589" max="3840" width="11.5703125" style="43"/>
    <col min="3841" max="3841" width="43.7109375" style="43" customWidth="1"/>
    <col min="3842" max="3842" width="26.85546875" style="43" customWidth="1"/>
    <col min="3843" max="3843" width="13.28515625" style="43" customWidth="1"/>
    <col min="3844" max="3844" width="21" style="43" customWidth="1"/>
    <col min="3845" max="4096" width="11.5703125" style="43"/>
    <col min="4097" max="4097" width="43.7109375" style="43" customWidth="1"/>
    <col min="4098" max="4098" width="26.85546875" style="43" customWidth="1"/>
    <col min="4099" max="4099" width="13.28515625" style="43" customWidth="1"/>
    <col min="4100" max="4100" width="21" style="43" customWidth="1"/>
    <col min="4101" max="4352" width="11.5703125" style="43"/>
    <col min="4353" max="4353" width="43.7109375" style="43" customWidth="1"/>
    <col min="4354" max="4354" width="26.85546875" style="43" customWidth="1"/>
    <col min="4355" max="4355" width="13.28515625" style="43" customWidth="1"/>
    <col min="4356" max="4356" width="21" style="43" customWidth="1"/>
    <col min="4357" max="4608" width="11.5703125" style="43"/>
    <col min="4609" max="4609" width="43.7109375" style="43" customWidth="1"/>
    <col min="4610" max="4610" width="26.85546875" style="43" customWidth="1"/>
    <col min="4611" max="4611" width="13.28515625" style="43" customWidth="1"/>
    <col min="4612" max="4612" width="21" style="43" customWidth="1"/>
    <col min="4613" max="4864" width="11.5703125" style="43"/>
    <col min="4865" max="4865" width="43.7109375" style="43" customWidth="1"/>
    <col min="4866" max="4866" width="26.85546875" style="43" customWidth="1"/>
    <col min="4867" max="4867" width="13.28515625" style="43" customWidth="1"/>
    <col min="4868" max="4868" width="21" style="43" customWidth="1"/>
    <col min="4869" max="5120" width="11.5703125" style="43"/>
    <col min="5121" max="5121" width="43.7109375" style="43" customWidth="1"/>
    <col min="5122" max="5122" width="26.85546875" style="43" customWidth="1"/>
    <col min="5123" max="5123" width="13.28515625" style="43" customWidth="1"/>
    <col min="5124" max="5124" width="21" style="43" customWidth="1"/>
    <col min="5125" max="5376" width="11.5703125" style="43"/>
    <col min="5377" max="5377" width="43.7109375" style="43" customWidth="1"/>
    <col min="5378" max="5378" width="26.85546875" style="43" customWidth="1"/>
    <col min="5379" max="5379" width="13.28515625" style="43" customWidth="1"/>
    <col min="5380" max="5380" width="21" style="43" customWidth="1"/>
    <col min="5381" max="5632" width="11.5703125" style="43"/>
    <col min="5633" max="5633" width="43.7109375" style="43" customWidth="1"/>
    <col min="5634" max="5634" width="26.85546875" style="43" customWidth="1"/>
    <col min="5635" max="5635" width="13.28515625" style="43" customWidth="1"/>
    <col min="5636" max="5636" width="21" style="43" customWidth="1"/>
    <col min="5637" max="5888" width="11.5703125" style="43"/>
    <col min="5889" max="5889" width="43.7109375" style="43" customWidth="1"/>
    <col min="5890" max="5890" width="26.85546875" style="43" customWidth="1"/>
    <col min="5891" max="5891" width="13.28515625" style="43" customWidth="1"/>
    <col min="5892" max="5892" width="21" style="43" customWidth="1"/>
    <col min="5893" max="6144" width="11.5703125" style="43"/>
    <col min="6145" max="6145" width="43.7109375" style="43" customWidth="1"/>
    <col min="6146" max="6146" width="26.85546875" style="43" customWidth="1"/>
    <col min="6147" max="6147" width="13.28515625" style="43" customWidth="1"/>
    <col min="6148" max="6148" width="21" style="43" customWidth="1"/>
    <col min="6149" max="6400" width="11.5703125" style="43"/>
    <col min="6401" max="6401" width="43.7109375" style="43" customWidth="1"/>
    <col min="6402" max="6402" width="26.85546875" style="43" customWidth="1"/>
    <col min="6403" max="6403" width="13.28515625" style="43" customWidth="1"/>
    <col min="6404" max="6404" width="21" style="43" customWidth="1"/>
    <col min="6405" max="6656" width="11.5703125" style="43"/>
    <col min="6657" max="6657" width="43.7109375" style="43" customWidth="1"/>
    <col min="6658" max="6658" width="26.85546875" style="43" customWidth="1"/>
    <col min="6659" max="6659" width="13.28515625" style="43" customWidth="1"/>
    <col min="6660" max="6660" width="21" style="43" customWidth="1"/>
    <col min="6661" max="6912" width="11.5703125" style="43"/>
    <col min="6913" max="6913" width="43.7109375" style="43" customWidth="1"/>
    <col min="6914" max="6914" width="26.85546875" style="43" customWidth="1"/>
    <col min="6915" max="6915" width="13.28515625" style="43" customWidth="1"/>
    <col min="6916" max="6916" width="21" style="43" customWidth="1"/>
    <col min="6917" max="7168" width="11.5703125" style="43"/>
    <col min="7169" max="7169" width="43.7109375" style="43" customWidth="1"/>
    <col min="7170" max="7170" width="26.85546875" style="43" customWidth="1"/>
    <col min="7171" max="7171" width="13.28515625" style="43" customWidth="1"/>
    <col min="7172" max="7172" width="21" style="43" customWidth="1"/>
    <col min="7173" max="7424" width="11.5703125" style="43"/>
    <col min="7425" max="7425" width="43.7109375" style="43" customWidth="1"/>
    <col min="7426" max="7426" width="26.85546875" style="43" customWidth="1"/>
    <col min="7427" max="7427" width="13.28515625" style="43" customWidth="1"/>
    <col min="7428" max="7428" width="21" style="43" customWidth="1"/>
    <col min="7429" max="7680" width="11.5703125" style="43"/>
    <col min="7681" max="7681" width="43.7109375" style="43" customWidth="1"/>
    <col min="7682" max="7682" width="26.85546875" style="43" customWidth="1"/>
    <col min="7683" max="7683" width="13.28515625" style="43" customWidth="1"/>
    <col min="7684" max="7684" width="21" style="43" customWidth="1"/>
    <col min="7685" max="7936" width="11.5703125" style="43"/>
    <col min="7937" max="7937" width="43.7109375" style="43" customWidth="1"/>
    <col min="7938" max="7938" width="26.85546875" style="43" customWidth="1"/>
    <col min="7939" max="7939" width="13.28515625" style="43" customWidth="1"/>
    <col min="7940" max="7940" width="21" style="43" customWidth="1"/>
    <col min="7941" max="8192" width="11.5703125" style="43"/>
    <col min="8193" max="8193" width="43.7109375" style="43" customWidth="1"/>
    <col min="8194" max="8194" width="26.85546875" style="43" customWidth="1"/>
    <col min="8195" max="8195" width="13.28515625" style="43" customWidth="1"/>
    <col min="8196" max="8196" width="21" style="43" customWidth="1"/>
    <col min="8197" max="8448" width="11.5703125" style="43"/>
    <col min="8449" max="8449" width="43.7109375" style="43" customWidth="1"/>
    <col min="8450" max="8450" width="26.85546875" style="43" customWidth="1"/>
    <col min="8451" max="8451" width="13.28515625" style="43" customWidth="1"/>
    <col min="8452" max="8452" width="21" style="43" customWidth="1"/>
    <col min="8453" max="8704" width="11.5703125" style="43"/>
    <col min="8705" max="8705" width="43.7109375" style="43" customWidth="1"/>
    <col min="8706" max="8706" width="26.85546875" style="43" customWidth="1"/>
    <col min="8707" max="8707" width="13.28515625" style="43" customWidth="1"/>
    <col min="8708" max="8708" width="21" style="43" customWidth="1"/>
    <col min="8709" max="8960" width="11.5703125" style="43"/>
    <col min="8961" max="8961" width="43.7109375" style="43" customWidth="1"/>
    <col min="8962" max="8962" width="26.85546875" style="43" customWidth="1"/>
    <col min="8963" max="8963" width="13.28515625" style="43" customWidth="1"/>
    <col min="8964" max="8964" width="21" style="43" customWidth="1"/>
    <col min="8965" max="9216" width="11.5703125" style="43"/>
    <col min="9217" max="9217" width="43.7109375" style="43" customWidth="1"/>
    <col min="9218" max="9218" width="26.85546875" style="43" customWidth="1"/>
    <col min="9219" max="9219" width="13.28515625" style="43" customWidth="1"/>
    <col min="9220" max="9220" width="21" style="43" customWidth="1"/>
    <col min="9221" max="9472" width="11.5703125" style="43"/>
    <col min="9473" max="9473" width="43.7109375" style="43" customWidth="1"/>
    <col min="9474" max="9474" width="26.85546875" style="43" customWidth="1"/>
    <col min="9475" max="9475" width="13.28515625" style="43" customWidth="1"/>
    <col min="9476" max="9476" width="21" style="43" customWidth="1"/>
    <col min="9477" max="9728" width="11.5703125" style="43"/>
    <col min="9729" max="9729" width="43.7109375" style="43" customWidth="1"/>
    <col min="9730" max="9730" width="26.85546875" style="43" customWidth="1"/>
    <col min="9731" max="9731" width="13.28515625" style="43" customWidth="1"/>
    <col min="9732" max="9732" width="21" style="43" customWidth="1"/>
    <col min="9733" max="9984" width="11.5703125" style="43"/>
    <col min="9985" max="9985" width="43.7109375" style="43" customWidth="1"/>
    <col min="9986" max="9986" width="26.85546875" style="43" customWidth="1"/>
    <col min="9987" max="9987" width="13.28515625" style="43" customWidth="1"/>
    <col min="9988" max="9988" width="21" style="43" customWidth="1"/>
    <col min="9989" max="10240" width="11.5703125" style="43"/>
    <col min="10241" max="10241" width="43.7109375" style="43" customWidth="1"/>
    <col min="10242" max="10242" width="26.85546875" style="43" customWidth="1"/>
    <col min="10243" max="10243" width="13.28515625" style="43" customWidth="1"/>
    <col min="10244" max="10244" width="21" style="43" customWidth="1"/>
    <col min="10245" max="10496" width="11.5703125" style="43"/>
    <col min="10497" max="10497" width="43.7109375" style="43" customWidth="1"/>
    <col min="10498" max="10498" width="26.85546875" style="43" customWidth="1"/>
    <col min="10499" max="10499" width="13.28515625" style="43" customWidth="1"/>
    <col min="10500" max="10500" width="21" style="43" customWidth="1"/>
    <col min="10501" max="10752" width="11.5703125" style="43"/>
    <col min="10753" max="10753" width="43.7109375" style="43" customWidth="1"/>
    <col min="10754" max="10754" width="26.85546875" style="43" customWidth="1"/>
    <col min="10755" max="10755" width="13.28515625" style="43" customWidth="1"/>
    <col min="10756" max="10756" width="21" style="43" customWidth="1"/>
    <col min="10757" max="11008" width="11.5703125" style="43"/>
    <col min="11009" max="11009" width="43.7109375" style="43" customWidth="1"/>
    <col min="11010" max="11010" width="26.85546875" style="43" customWidth="1"/>
    <col min="11011" max="11011" width="13.28515625" style="43" customWidth="1"/>
    <col min="11012" max="11012" width="21" style="43" customWidth="1"/>
    <col min="11013" max="11264" width="11.5703125" style="43"/>
    <col min="11265" max="11265" width="43.7109375" style="43" customWidth="1"/>
    <col min="11266" max="11266" width="26.85546875" style="43" customWidth="1"/>
    <col min="11267" max="11267" width="13.28515625" style="43" customWidth="1"/>
    <col min="11268" max="11268" width="21" style="43" customWidth="1"/>
    <col min="11269" max="11520" width="11.5703125" style="43"/>
    <col min="11521" max="11521" width="43.7109375" style="43" customWidth="1"/>
    <col min="11522" max="11522" width="26.85546875" style="43" customWidth="1"/>
    <col min="11523" max="11523" width="13.28515625" style="43" customWidth="1"/>
    <col min="11524" max="11524" width="21" style="43" customWidth="1"/>
    <col min="11525" max="11776" width="11.5703125" style="43"/>
    <col min="11777" max="11777" width="43.7109375" style="43" customWidth="1"/>
    <col min="11778" max="11778" width="26.85546875" style="43" customWidth="1"/>
    <col min="11779" max="11779" width="13.28515625" style="43" customWidth="1"/>
    <col min="11780" max="11780" width="21" style="43" customWidth="1"/>
    <col min="11781" max="12032" width="11.5703125" style="43"/>
    <col min="12033" max="12033" width="43.7109375" style="43" customWidth="1"/>
    <col min="12034" max="12034" width="26.85546875" style="43" customWidth="1"/>
    <col min="12035" max="12035" width="13.28515625" style="43" customWidth="1"/>
    <col min="12036" max="12036" width="21" style="43" customWidth="1"/>
    <col min="12037" max="12288" width="11.5703125" style="43"/>
    <col min="12289" max="12289" width="43.7109375" style="43" customWidth="1"/>
    <col min="12290" max="12290" width="26.85546875" style="43" customWidth="1"/>
    <col min="12291" max="12291" width="13.28515625" style="43" customWidth="1"/>
    <col min="12292" max="12292" width="21" style="43" customWidth="1"/>
    <col min="12293" max="12544" width="11.5703125" style="43"/>
    <col min="12545" max="12545" width="43.7109375" style="43" customWidth="1"/>
    <col min="12546" max="12546" width="26.85546875" style="43" customWidth="1"/>
    <col min="12547" max="12547" width="13.28515625" style="43" customWidth="1"/>
    <col min="12548" max="12548" width="21" style="43" customWidth="1"/>
    <col min="12549" max="12800" width="11.5703125" style="43"/>
    <col min="12801" max="12801" width="43.7109375" style="43" customWidth="1"/>
    <col min="12802" max="12802" width="26.85546875" style="43" customWidth="1"/>
    <col min="12803" max="12803" width="13.28515625" style="43" customWidth="1"/>
    <col min="12804" max="12804" width="21" style="43" customWidth="1"/>
    <col min="12805" max="13056" width="11.5703125" style="43"/>
    <col min="13057" max="13057" width="43.7109375" style="43" customWidth="1"/>
    <col min="13058" max="13058" width="26.85546875" style="43" customWidth="1"/>
    <col min="13059" max="13059" width="13.28515625" style="43" customWidth="1"/>
    <col min="13060" max="13060" width="21" style="43" customWidth="1"/>
    <col min="13061" max="13312" width="11.5703125" style="43"/>
    <col min="13313" max="13313" width="43.7109375" style="43" customWidth="1"/>
    <col min="13314" max="13314" width="26.85546875" style="43" customWidth="1"/>
    <col min="13315" max="13315" width="13.28515625" style="43" customWidth="1"/>
    <col min="13316" max="13316" width="21" style="43" customWidth="1"/>
    <col min="13317" max="13568" width="11.5703125" style="43"/>
    <col min="13569" max="13569" width="43.7109375" style="43" customWidth="1"/>
    <col min="13570" max="13570" width="26.85546875" style="43" customWidth="1"/>
    <col min="13571" max="13571" width="13.28515625" style="43" customWidth="1"/>
    <col min="13572" max="13572" width="21" style="43" customWidth="1"/>
    <col min="13573" max="13824" width="11.5703125" style="43"/>
    <col min="13825" max="13825" width="43.7109375" style="43" customWidth="1"/>
    <col min="13826" max="13826" width="26.85546875" style="43" customWidth="1"/>
    <col min="13827" max="13827" width="13.28515625" style="43" customWidth="1"/>
    <col min="13828" max="13828" width="21" style="43" customWidth="1"/>
    <col min="13829" max="14080" width="11.5703125" style="43"/>
    <col min="14081" max="14081" width="43.7109375" style="43" customWidth="1"/>
    <col min="14082" max="14082" width="26.85546875" style="43" customWidth="1"/>
    <col min="14083" max="14083" width="13.28515625" style="43" customWidth="1"/>
    <col min="14084" max="14084" width="21" style="43" customWidth="1"/>
    <col min="14085" max="14336" width="11.5703125" style="43"/>
    <col min="14337" max="14337" width="43.7109375" style="43" customWidth="1"/>
    <col min="14338" max="14338" width="26.85546875" style="43" customWidth="1"/>
    <col min="14339" max="14339" width="13.28515625" style="43" customWidth="1"/>
    <col min="14340" max="14340" width="21" style="43" customWidth="1"/>
    <col min="14341" max="14592" width="11.5703125" style="43"/>
    <col min="14593" max="14593" width="43.7109375" style="43" customWidth="1"/>
    <col min="14594" max="14594" width="26.85546875" style="43" customWidth="1"/>
    <col min="14595" max="14595" width="13.28515625" style="43" customWidth="1"/>
    <col min="14596" max="14596" width="21" style="43" customWidth="1"/>
    <col min="14597" max="14848" width="11.5703125" style="43"/>
    <col min="14849" max="14849" width="43.7109375" style="43" customWidth="1"/>
    <col min="14850" max="14850" width="26.85546875" style="43" customWidth="1"/>
    <col min="14851" max="14851" width="13.28515625" style="43" customWidth="1"/>
    <col min="14852" max="14852" width="21" style="43" customWidth="1"/>
    <col min="14853" max="15104" width="11.5703125" style="43"/>
    <col min="15105" max="15105" width="43.7109375" style="43" customWidth="1"/>
    <col min="15106" max="15106" width="26.85546875" style="43" customWidth="1"/>
    <col min="15107" max="15107" width="13.28515625" style="43" customWidth="1"/>
    <col min="15108" max="15108" width="21" style="43" customWidth="1"/>
    <col min="15109" max="15360" width="11.5703125" style="43"/>
    <col min="15361" max="15361" width="43.7109375" style="43" customWidth="1"/>
    <col min="15362" max="15362" width="26.85546875" style="43" customWidth="1"/>
    <col min="15363" max="15363" width="13.28515625" style="43" customWidth="1"/>
    <col min="15364" max="15364" width="21" style="43" customWidth="1"/>
    <col min="15365" max="15616" width="11.5703125" style="43"/>
    <col min="15617" max="15617" width="43.7109375" style="43" customWidth="1"/>
    <col min="15618" max="15618" width="26.85546875" style="43" customWidth="1"/>
    <col min="15619" max="15619" width="13.28515625" style="43" customWidth="1"/>
    <col min="15620" max="15620" width="21" style="43" customWidth="1"/>
    <col min="15621" max="15872" width="11.5703125" style="43"/>
    <col min="15873" max="15873" width="43.7109375" style="43" customWidth="1"/>
    <col min="15874" max="15874" width="26.85546875" style="43" customWidth="1"/>
    <col min="15875" max="15875" width="13.28515625" style="43" customWidth="1"/>
    <col min="15876" max="15876" width="21" style="43" customWidth="1"/>
    <col min="15877" max="16128" width="11.5703125" style="43"/>
    <col min="16129" max="16129" width="43.7109375" style="43" customWidth="1"/>
    <col min="16130" max="16130" width="26.85546875" style="43" customWidth="1"/>
    <col min="16131" max="16131" width="13.28515625" style="43" customWidth="1"/>
    <col min="16132" max="16132" width="21" style="43" customWidth="1"/>
    <col min="16133" max="16384" width="11.5703125" style="43"/>
  </cols>
  <sheetData>
    <row r="1" spans="1:7" s="72" customFormat="1" ht="53.45" customHeight="1">
      <c r="A1" s="75" t="s">
        <v>414</v>
      </c>
      <c r="B1" s="75"/>
      <c r="C1" s="75"/>
      <c r="D1" s="74"/>
      <c r="E1" s="74"/>
      <c r="F1" s="74"/>
      <c r="G1" s="74"/>
    </row>
    <row r="14" spans="1:7" ht="13.5" thickBot="1"/>
    <row r="15" spans="1:7" ht="27" customHeight="1" thickBot="1">
      <c r="A15" s="122"/>
      <c r="B15" s="119" t="s">
        <v>3</v>
      </c>
    </row>
    <row r="16" spans="1:7" s="46" customFormat="1" ht="18" customHeight="1">
      <c r="E16"/>
    </row>
    <row r="17" spans="1:5" s="46" customFormat="1" ht="18" customHeight="1">
      <c r="E17"/>
    </row>
    <row r="18" spans="1:5" s="46" customFormat="1" ht="18" customHeight="1">
      <c r="E18"/>
    </row>
    <row r="19" spans="1:5" s="46" customFormat="1" ht="18" customHeight="1">
      <c r="E19"/>
    </row>
    <row r="20" spans="1:5" ht="18" customHeight="1"/>
    <row r="21" spans="1:5" ht="18" customHeight="1"/>
    <row r="22" spans="1:5" ht="18" customHeight="1"/>
    <row r="23" spans="1:5" ht="18" customHeight="1"/>
    <row r="24" spans="1:5" ht="18" customHeight="1"/>
    <row r="25" spans="1:5" ht="18" customHeight="1"/>
    <row r="26" spans="1:5" ht="18" customHeight="1"/>
    <row r="28" spans="1:5" ht="13.5" thickBot="1"/>
    <row r="29" spans="1:5" ht="18" customHeight="1">
      <c r="A29" s="1009" t="s">
        <v>415</v>
      </c>
      <c r="B29" s="363">
        <v>296</v>
      </c>
    </row>
    <row r="30" spans="1:5" ht="18" customHeight="1">
      <c r="A30" s="1010" t="s">
        <v>416</v>
      </c>
      <c r="B30" s="1011">
        <v>33</v>
      </c>
    </row>
    <row r="31" spans="1:5" ht="18" customHeight="1">
      <c r="A31" s="1010" t="s">
        <v>417</v>
      </c>
      <c r="B31" s="1011">
        <v>9</v>
      </c>
    </row>
    <row r="32" spans="1:5" ht="18" customHeight="1">
      <c r="A32" s="1010" t="s">
        <v>418</v>
      </c>
      <c r="B32" s="1011">
        <v>2</v>
      </c>
    </row>
    <row r="33" spans="1:2" ht="18" customHeight="1">
      <c r="A33" s="1012" t="s">
        <v>412</v>
      </c>
      <c r="B33" s="1013">
        <v>426</v>
      </c>
    </row>
    <row r="34" spans="1:2" ht="18" customHeight="1" thickBot="1">
      <c r="A34" s="1014" t="s">
        <v>419</v>
      </c>
      <c r="B34" s="1015">
        <f>SUM(B29:B33)</f>
        <v>766</v>
      </c>
    </row>
    <row r="37" spans="1:2">
      <c r="A37" s="76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/>
  </sheetViews>
  <sheetFormatPr baseColWidth="10" defaultRowHeight="12.75"/>
  <cols>
    <col min="1" max="1" width="43.28515625" style="43" customWidth="1"/>
    <col min="2" max="2" width="11.85546875" style="43" customWidth="1"/>
    <col min="3" max="3" width="13.42578125" style="43" customWidth="1"/>
    <col min="4" max="4" width="12" style="43" customWidth="1"/>
    <col min="5" max="5" width="13.140625" style="43" customWidth="1"/>
    <col min="6" max="6" width="2.28515625" style="43" customWidth="1"/>
    <col min="7" max="7" width="12.28515625" style="43" customWidth="1"/>
    <col min="8" max="8" width="9.7109375" style="43" customWidth="1"/>
    <col min="9" max="9" width="11.42578125" style="43" customWidth="1"/>
    <col min="10" max="10" width="9.7109375" style="43" customWidth="1"/>
    <col min="11" max="256" width="11.5703125" style="43"/>
    <col min="257" max="257" width="43.2851562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2.7109375" style="43" customWidth="1"/>
    <col min="266" max="266" width="9.7109375" style="43" customWidth="1"/>
    <col min="267" max="512" width="11.5703125" style="43"/>
    <col min="513" max="513" width="43.2851562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2.7109375" style="43" customWidth="1"/>
    <col min="522" max="522" width="9.7109375" style="43" customWidth="1"/>
    <col min="523" max="768" width="11.5703125" style="43"/>
    <col min="769" max="769" width="43.2851562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2.7109375" style="43" customWidth="1"/>
    <col min="778" max="778" width="9.7109375" style="43" customWidth="1"/>
    <col min="779" max="1024" width="11.5703125" style="43"/>
    <col min="1025" max="1025" width="43.2851562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2.7109375" style="43" customWidth="1"/>
    <col min="1034" max="1034" width="9.7109375" style="43" customWidth="1"/>
    <col min="1035" max="1280" width="11.5703125" style="43"/>
    <col min="1281" max="1281" width="43.2851562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2.7109375" style="43" customWidth="1"/>
    <col min="1290" max="1290" width="9.7109375" style="43" customWidth="1"/>
    <col min="1291" max="1536" width="11.5703125" style="43"/>
    <col min="1537" max="1537" width="43.2851562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2.7109375" style="43" customWidth="1"/>
    <col min="1546" max="1546" width="9.7109375" style="43" customWidth="1"/>
    <col min="1547" max="1792" width="11.5703125" style="43"/>
    <col min="1793" max="1793" width="43.2851562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2.7109375" style="43" customWidth="1"/>
    <col min="1802" max="1802" width="9.7109375" style="43" customWidth="1"/>
    <col min="1803" max="2048" width="11.5703125" style="43"/>
    <col min="2049" max="2049" width="43.2851562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2.7109375" style="43" customWidth="1"/>
    <col min="2058" max="2058" width="9.7109375" style="43" customWidth="1"/>
    <col min="2059" max="2304" width="11.5703125" style="43"/>
    <col min="2305" max="2305" width="43.2851562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2.7109375" style="43" customWidth="1"/>
    <col min="2314" max="2314" width="9.7109375" style="43" customWidth="1"/>
    <col min="2315" max="2560" width="11.5703125" style="43"/>
    <col min="2561" max="2561" width="43.2851562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2.7109375" style="43" customWidth="1"/>
    <col min="2570" max="2570" width="9.7109375" style="43" customWidth="1"/>
    <col min="2571" max="2816" width="11.5703125" style="43"/>
    <col min="2817" max="2817" width="43.2851562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2.7109375" style="43" customWidth="1"/>
    <col min="2826" max="2826" width="9.7109375" style="43" customWidth="1"/>
    <col min="2827" max="3072" width="11.5703125" style="43"/>
    <col min="3073" max="3073" width="43.2851562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2.7109375" style="43" customWidth="1"/>
    <col min="3082" max="3082" width="9.7109375" style="43" customWidth="1"/>
    <col min="3083" max="3328" width="11.5703125" style="43"/>
    <col min="3329" max="3329" width="43.2851562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2.7109375" style="43" customWidth="1"/>
    <col min="3338" max="3338" width="9.7109375" style="43" customWidth="1"/>
    <col min="3339" max="3584" width="11.5703125" style="43"/>
    <col min="3585" max="3585" width="43.2851562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2.7109375" style="43" customWidth="1"/>
    <col min="3594" max="3594" width="9.7109375" style="43" customWidth="1"/>
    <col min="3595" max="3840" width="11.5703125" style="43"/>
    <col min="3841" max="3841" width="43.2851562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2.7109375" style="43" customWidth="1"/>
    <col min="3850" max="3850" width="9.7109375" style="43" customWidth="1"/>
    <col min="3851" max="4096" width="11.5703125" style="43"/>
    <col min="4097" max="4097" width="43.2851562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2.7109375" style="43" customWidth="1"/>
    <col min="4106" max="4106" width="9.7109375" style="43" customWidth="1"/>
    <col min="4107" max="4352" width="11.5703125" style="43"/>
    <col min="4353" max="4353" width="43.2851562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2.7109375" style="43" customWidth="1"/>
    <col min="4362" max="4362" width="9.7109375" style="43" customWidth="1"/>
    <col min="4363" max="4608" width="11.5703125" style="43"/>
    <col min="4609" max="4609" width="43.2851562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2.7109375" style="43" customWidth="1"/>
    <col min="4618" max="4618" width="9.7109375" style="43" customWidth="1"/>
    <col min="4619" max="4864" width="11.5703125" style="43"/>
    <col min="4865" max="4865" width="43.2851562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2.7109375" style="43" customWidth="1"/>
    <col min="4874" max="4874" width="9.7109375" style="43" customWidth="1"/>
    <col min="4875" max="5120" width="11.5703125" style="43"/>
    <col min="5121" max="5121" width="43.2851562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2.7109375" style="43" customWidth="1"/>
    <col min="5130" max="5130" width="9.7109375" style="43" customWidth="1"/>
    <col min="5131" max="5376" width="11.5703125" style="43"/>
    <col min="5377" max="5377" width="43.2851562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2.7109375" style="43" customWidth="1"/>
    <col min="5386" max="5386" width="9.7109375" style="43" customWidth="1"/>
    <col min="5387" max="5632" width="11.5703125" style="43"/>
    <col min="5633" max="5633" width="43.2851562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2.7109375" style="43" customWidth="1"/>
    <col min="5642" max="5642" width="9.7109375" style="43" customWidth="1"/>
    <col min="5643" max="5888" width="11.5703125" style="43"/>
    <col min="5889" max="5889" width="43.2851562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2.7109375" style="43" customWidth="1"/>
    <col min="5898" max="5898" width="9.7109375" style="43" customWidth="1"/>
    <col min="5899" max="6144" width="11.5703125" style="43"/>
    <col min="6145" max="6145" width="43.2851562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2.7109375" style="43" customWidth="1"/>
    <col min="6154" max="6154" width="9.7109375" style="43" customWidth="1"/>
    <col min="6155" max="6400" width="11.5703125" style="43"/>
    <col min="6401" max="6401" width="43.2851562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2.7109375" style="43" customWidth="1"/>
    <col min="6410" max="6410" width="9.7109375" style="43" customWidth="1"/>
    <col min="6411" max="6656" width="11.5703125" style="43"/>
    <col min="6657" max="6657" width="43.2851562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2.7109375" style="43" customWidth="1"/>
    <col min="6666" max="6666" width="9.7109375" style="43" customWidth="1"/>
    <col min="6667" max="6912" width="11.5703125" style="43"/>
    <col min="6913" max="6913" width="43.2851562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2.7109375" style="43" customWidth="1"/>
    <col min="6922" max="6922" width="9.7109375" style="43" customWidth="1"/>
    <col min="6923" max="7168" width="11.5703125" style="43"/>
    <col min="7169" max="7169" width="43.2851562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2.7109375" style="43" customWidth="1"/>
    <col min="7178" max="7178" width="9.7109375" style="43" customWidth="1"/>
    <col min="7179" max="7424" width="11.5703125" style="43"/>
    <col min="7425" max="7425" width="43.2851562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2.7109375" style="43" customWidth="1"/>
    <col min="7434" max="7434" width="9.7109375" style="43" customWidth="1"/>
    <col min="7435" max="7680" width="11.5703125" style="43"/>
    <col min="7681" max="7681" width="43.2851562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2.7109375" style="43" customWidth="1"/>
    <col min="7690" max="7690" width="9.7109375" style="43" customWidth="1"/>
    <col min="7691" max="7936" width="11.5703125" style="43"/>
    <col min="7937" max="7937" width="43.2851562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2.7109375" style="43" customWidth="1"/>
    <col min="7946" max="7946" width="9.7109375" style="43" customWidth="1"/>
    <col min="7947" max="8192" width="11.5703125" style="43"/>
    <col min="8193" max="8193" width="43.2851562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2.7109375" style="43" customWidth="1"/>
    <col min="8202" max="8202" width="9.7109375" style="43" customWidth="1"/>
    <col min="8203" max="8448" width="11.5703125" style="43"/>
    <col min="8449" max="8449" width="43.2851562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2.7109375" style="43" customWidth="1"/>
    <col min="8458" max="8458" width="9.7109375" style="43" customWidth="1"/>
    <col min="8459" max="8704" width="11.5703125" style="43"/>
    <col min="8705" max="8705" width="43.2851562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2.7109375" style="43" customWidth="1"/>
    <col min="8714" max="8714" width="9.7109375" style="43" customWidth="1"/>
    <col min="8715" max="8960" width="11.5703125" style="43"/>
    <col min="8961" max="8961" width="43.2851562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2.7109375" style="43" customWidth="1"/>
    <col min="8970" max="8970" width="9.7109375" style="43" customWidth="1"/>
    <col min="8971" max="9216" width="11.5703125" style="43"/>
    <col min="9217" max="9217" width="43.2851562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2.7109375" style="43" customWidth="1"/>
    <col min="9226" max="9226" width="9.7109375" style="43" customWidth="1"/>
    <col min="9227" max="9472" width="11.5703125" style="43"/>
    <col min="9473" max="9473" width="43.2851562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2.7109375" style="43" customWidth="1"/>
    <col min="9482" max="9482" width="9.7109375" style="43" customWidth="1"/>
    <col min="9483" max="9728" width="11.5703125" style="43"/>
    <col min="9729" max="9729" width="43.2851562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2.7109375" style="43" customWidth="1"/>
    <col min="9738" max="9738" width="9.7109375" style="43" customWidth="1"/>
    <col min="9739" max="9984" width="11.5703125" style="43"/>
    <col min="9985" max="9985" width="43.2851562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2.7109375" style="43" customWidth="1"/>
    <col min="9994" max="9994" width="9.7109375" style="43" customWidth="1"/>
    <col min="9995" max="10240" width="11.5703125" style="43"/>
    <col min="10241" max="10241" width="43.2851562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2.7109375" style="43" customWidth="1"/>
    <col min="10250" max="10250" width="9.7109375" style="43" customWidth="1"/>
    <col min="10251" max="10496" width="11.5703125" style="43"/>
    <col min="10497" max="10497" width="43.2851562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2.7109375" style="43" customWidth="1"/>
    <col min="10506" max="10506" width="9.7109375" style="43" customWidth="1"/>
    <col min="10507" max="10752" width="11.5703125" style="43"/>
    <col min="10753" max="10753" width="43.2851562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2.7109375" style="43" customWidth="1"/>
    <col min="10762" max="10762" width="9.7109375" style="43" customWidth="1"/>
    <col min="10763" max="11008" width="11.5703125" style="43"/>
    <col min="11009" max="11009" width="43.2851562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2.7109375" style="43" customWidth="1"/>
    <col min="11018" max="11018" width="9.7109375" style="43" customWidth="1"/>
    <col min="11019" max="11264" width="11.5703125" style="43"/>
    <col min="11265" max="11265" width="43.2851562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2.7109375" style="43" customWidth="1"/>
    <col min="11274" max="11274" width="9.7109375" style="43" customWidth="1"/>
    <col min="11275" max="11520" width="11.5703125" style="43"/>
    <col min="11521" max="11521" width="43.2851562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2.7109375" style="43" customWidth="1"/>
    <col min="11530" max="11530" width="9.7109375" style="43" customWidth="1"/>
    <col min="11531" max="11776" width="11.5703125" style="43"/>
    <col min="11777" max="11777" width="43.2851562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2.7109375" style="43" customWidth="1"/>
    <col min="11786" max="11786" width="9.7109375" style="43" customWidth="1"/>
    <col min="11787" max="12032" width="11.5703125" style="43"/>
    <col min="12033" max="12033" width="43.2851562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2.7109375" style="43" customWidth="1"/>
    <col min="12042" max="12042" width="9.7109375" style="43" customWidth="1"/>
    <col min="12043" max="12288" width="11.5703125" style="43"/>
    <col min="12289" max="12289" width="43.2851562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2.7109375" style="43" customWidth="1"/>
    <col min="12298" max="12298" width="9.7109375" style="43" customWidth="1"/>
    <col min="12299" max="12544" width="11.5703125" style="43"/>
    <col min="12545" max="12545" width="43.2851562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2.7109375" style="43" customWidth="1"/>
    <col min="12554" max="12554" width="9.7109375" style="43" customWidth="1"/>
    <col min="12555" max="12800" width="11.5703125" style="43"/>
    <col min="12801" max="12801" width="43.2851562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2.7109375" style="43" customWidth="1"/>
    <col min="12810" max="12810" width="9.7109375" style="43" customWidth="1"/>
    <col min="12811" max="13056" width="11.5703125" style="43"/>
    <col min="13057" max="13057" width="43.2851562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2.7109375" style="43" customWidth="1"/>
    <col min="13066" max="13066" width="9.7109375" style="43" customWidth="1"/>
    <col min="13067" max="13312" width="11.5703125" style="43"/>
    <col min="13313" max="13313" width="43.2851562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2.7109375" style="43" customWidth="1"/>
    <col min="13322" max="13322" width="9.7109375" style="43" customWidth="1"/>
    <col min="13323" max="13568" width="11.5703125" style="43"/>
    <col min="13569" max="13569" width="43.2851562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2.7109375" style="43" customWidth="1"/>
    <col min="13578" max="13578" width="9.7109375" style="43" customWidth="1"/>
    <col min="13579" max="13824" width="11.5703125" style="43"/>
    <col min="13825" max="13825" width="43.2851562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2.7109375" style="43" customWidth="1"/>
    <col min="13834" max="13834" width="9.7109375" style="43" customWidth="1"/>
    <col min="13835" max="14080" width="11.5703125" style="43"/>
    <col min="14081" max="14081" width="43.2851562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2.7109375" style="43" customWidth="1"/>
    <col min="14090" max="14090" width="9.7109375" style="43" customWidth="1"/>
    <col min="14091" max="14336" width="11.5703125" style="43"/>
    <col min="14337" max="14337" width="43.2851562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2.7109375" style="43" customWidth="1"/>
    <col min="14346" max="14346" width="9.7109375" style="43" customWidth="1"/>
    <col min="14347" max="14592" width="11.5703125" style="43"/>
    <col min="14593" max="14593" width="43.2851562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2.7109375" style="43" customWidth="1"/>
    <col min="14602" max="14602" width="9.7109375" style="43" customWidth="1"/>
    <col min="14603" max="14848" width="11.5703125" style="43"/>
    <col min="14849" max="14849" width="43.2851562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2.7109375" style="43" customWidth="1"/>
    <col min="14858" max="14858" width="9.7109375" style="43" customWidth="1"/>
    <col min="14859" max="15104" width="11.5703125" style="43"/>
    <col min="15105" max="15105" width="43.2851562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2.7109375" style="43" customWidth="1"/>
    <col min="15114" max="15114" width="9.7109375" style="43" customWidth="1"/>
    <col min="15115" max="15360" width="11.5703125" style="43"/>
    <col min="15361" max="15361" width="43.2851562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2.7109375" style="43" customWidth="1"/>
    <col min="15370" max="15370" width="9.7109375" style="43" customWidth="1"/>
    <col min="15371" max="15616" width="11.5703125" style="43"/>
    <col min="15617" max="15617" width="43.2851562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2.7109375" style="43" customWidth="1"/>
    <col min="15626" max="15626" width="9.7109375" style="43" customWidth="1"/>
    <col min="15627" max="15872" width="11.5703125" style="43"/>
    <col min="15873" max="15873" width="43.2851562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2.7109375" style="43" customWidth="1"/>
    <col min="15882" max="15882" width="9.7109375" style="43" customWidth="1"/>
    <col min="15883" max="16128" width="11.5703125" style="43"/>
    <col min="16129" max="16129" width="43.2851562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2.7109375" style="43" customWidth="1"/>
    <col min="16138" max="16138" width="9.7109375" style="43" customWidth="1"/>
    <col min="16139" max="16384" width="11.5703125" style="43"/>
  </cols>
  <sheetData>
    <row r="1" spans="1:10" s="72" customFormat="1" ht="45" customHeight="1">
      <c r="A1" s="75" t="s">
        <v>420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s="72" customFormat="1" ht="13.15" customHeight="1" thickBot="1">
      <c r="A2" s="71"/>
      <c r="B2" s="71"/>
      <c r="C2" s="71"/>
      <c r="D2" s="71"/>
      <c r="E2" s="71"/>
      <c r="F2" s="43"/>
      <c r="G2" s="43"/>
      <c r="H2" s="43"/>
      <c r="I2" s="43"/>
      <c r="J2" s="43"/>
    </row>
    <row r="3" spans="1:10" s="72" customFormat="1" ht="19.899999999999999" customHeight="1" thickBot="1">
      <c r="A3" s="71"/>
      <c r="B3" s="71"/>
      <c r="C3" s="71"/>
      <c r="D3" s="71"/>
      <c r="E3" s="71"/>
      <c r="F3" s="71"/>
      <c r="G3" s="1057" t="s">
        <v>36</v>
      </c>
      <c r="H3" s="1058"/>
      <c r="I3" s="1058"/>
      <c r="J3" s="1059"/>
    </row>
    <row r="4" spans="1:10" s="46" customFormat="1" ht="19.899999999999999" customHeight="1" thickBot="1">
      <c r="A4" s="1066"/>
      <c r="B4" s="1060">
        <v>2016</v>
      </c>
      <c r="C4" s="1061"/>
      <c r="D4" s="1062">
        <v>2017</v>
      </c>
      <c r="E4" s="1061"/>
      <c r="G4" s="1063" t="s">
        <v>370</v>
      </c>
      <c r="H4" s="1064"/>
      <c r="I4" s="1065" t="s">
        <v>371</v>
      </c>
      <c r="J4" s="1064"/>
    </row>
    <row r="5" spans="1:10" s="46" customFormat="1" ht="27" customHeight="1" thickBot="1">
      <c r="A5" s="1067"/>
      <c r="B5" s="662" t="s">
        <v>370</v>
      </c>
      <c r="C5" s="609" t="s">
        <v>34</v>
      </c>
      <c r="D5" s="662" t="s">
        <v>370</v>
      </c>
      <c r="E5" s="609" t="s">
        <v>34</v>
      </c>
      <c r="G5" s="782" t="s">
        <v>370</v>
      </c>
      <c r="H5" s="586" t="s">
        <v>102</v>
      </c>
      <c r="I5" s="615" t="s">
        <v>34</v>
      </c>
      <c r="J5" s="586" t="s">
        <v>102</v>
      </c>
    </row>
    <row r="6" spans="1:10" s="46" customFormat="1" ht="18" customHeight="1">
      <c r="A6" s="312" t="s">
        <v>421</v>
      </c>
      <c r="B6" s="315">
        <v>3520</v>
      </c>
      <c r="C6" s="318">
        <v>12936.1622663</v>
      </c>
      <c r="D6" s="315">
        <v>4418</v>
      </c>
      <c r="E6" s="318">
        <v>18451.490000000002</v>
      </c>
      <c r="F6" s="43"/>
      <c r="G6" s="669">
        <f>D6-B6</f>
        <v>898</v>
      </c>
      <c r="H6" s="1016">
        <f>(D6-B6)/B6</f>
        <v>0.25511363636363638</v>
      </c>
      <c r="I6" s="670">
        <f>E6-C6</f>
        <v>5515.3277337000018</v>
      </c>
      <c r="J6" s="1016">
        <f>(E6-C6)/C6</f>
        <v>0.42634960973456432</v>
      </c>
    </row>
    <row r="7" spans="1:10" s="46" customFormat="1" ht="18" customHeight="1">
      <c r="A7" s="313" t="s">
        <v>422</v>
      </c>
      <c r="B7" s="316">
        <v>4090</v>
      </c>
      <c r="C7" s="319">
        <v>4960.1238400000002</v>
      </c>
      <c r="D7" s="316">
        <v>4657</v>
      </c>
      <c r="E7" s="319">
        <v>5572.04</v>
      </c>
      <c r="F7" s="43"/>
      <c r="G7" s="671">
        <f t="shared" ref="G7:G15" si="0">D7-B7</f>
        <v>567</v>
      </c>
      <c r="H7" s="1017">
        <f t="shared" ref="H7:H15" si="1">(D7-B7)/B7</f>
        <v>0.13863080684596576</v>
      </c>
      <c r="I7" s="672">
        <f t="shared" ref="I7:I15" si="2">E7-C7</f>
        <v>611.91615999999976</v>
      </c>
      <c r="J7" s="1017">
        <f t="shared" ref="J7:J15" si="3">(E7-C7)/C7</f>
        <v>0.12336711335013759</v>
      </c>
    </row>
    <row r="8" spans="1:10" s="46" customFormat="1" ht="18" customHeight="1">
      <c r="A8" s="313" t="s">
        <v>423</v>
      </c>
      <c r="B8" s="316">
        <v>279</v>
      </c>
      <c r="C8" s="319">
        <v>2185.2472200000002</v>
      </c>
      <c r="D8" s="316">
        <v>205</v>
      </c>
      <c r="E8" s="319">
        <v>1323.87</v>
      </c>
      <c r="F8" s="43"/>
      <c r="G8" s="671">
        <f t="shared" si="0"/>
        <v>-74</v>
      </c>
      <c r="H8" s="1017">
        <f t="shared" si="1"/>
        <v>-0.26523297491039427</v>
      </c>
      <c r="I8" s="673">
        <f t="shared" si="2"/>
        <v>-861.37722000000031</v>
      </c>
      <c r="J8" s="1017">
        <f t="shared" si="3"/>
        <v>-0.39417838499755659</v>
      </c>
    </row>
    <row r="9" spans="1:10" s="46" customFormat="1" ht="18" customHeight="1">
      <c r="A9" s="313" t="s">
        <v>424</v>
      </c>
      <c r="B9" s="316">
        <v>5674</v>
      </c>
      <c r="C9" s="319">
        <v>5890.8168299999998</v>
      </c>
      <c r="D9" s="316">
        <v>4500</v>
      </c>
      <c r="E9" s="319">
        <v>23240.07</v>
      </c>
      <c r="F9" s="43"/>
      <c r="G9" s="671">
        <f t="shared" si="0"/>
        <v>-1174</v>
      </c>
      <c r="H9" s="1017">
        <f t="shared" si="1"/>
        <v>-0.20690870637997885</v>
      </c>
      <c r="I9" s="673">
        <f t="shared" si="2"/>
        <v>17349.25317</v>
      </c>
      <c r="J9" s="1017">
        <f t="shared" si="3"/>
        <v>2.9451353981413813</v>
      </c>
    </row>
    <row r="10" spans="1:10" s="46" customFormat="1" ht="18" customHeight="1">
      <c r="A10" s="313" t="s">
        <v>425</v>
      </c>
      <c r="B10" s="316">
        <v>13873</v>
      </c>
      <c r="C10" s="319">
        <v>5683.47109</v>
      </c>
      <c r="D10" s="316">
        <v>15963</v>
      </c>
      <c r="E10" s="319">
        <v>7424.22</v>
      </c>
      <c r="F10" s="43"/>
      <c r="G10" s="674">
        <f t="shared" si="0"/>
        <v>2090</v>
      </c>
      <c r="H10" s="1017">
        <f t="shared" si="1"/>
        <v>0.15065234628414906</v>
      </c>
      <c r="I10" s="673">
        <f t="shared" si="2"/>
        <v>1740.7489100000003</v>
      </c>
      <c r="J10" s="1017">
        <f t="shared" si="3"/>
        <v>0.3062827068941773</v>
      </c>
    </row>
    <row r="11" spans="1:10" s="46" customFormat="1" ht="18" customHeight="1">
      <c r="A11" s="313" t="s">
        <v>426</v>
      </c>
      <c r="B11" s="316">
        <v>4952</v>
      </c>
      <c r="C11" s="319">
        <v>2458.7724900000003</v>
      </c>
      <c r="D11" s="316">
        <v>4613</v>
      </c>
      <c r="E11" s="319">
        <v>1843.42</v>
      </c>
      <c r="F11" s="43"/>
      <c r="G11" s="674">
        <f t="shared" si="0"/>
        <v>-339</v>
      </c>
      <c r="H11" s="1017">
        <f t="shared" si="1"/>
        <v>-6.8457189014539579E-2</v>
      </c>
      <c r="I11" s="673">
        <f t="shared" si="2"/>
        <v>-615.35249000000022</v>
      </c>
      <c r="J11" s="1017">
        <f t="shared" si="3"/>
        <v>-0.25026816938235719</v>
      </c>
    </row>
    <row r="12" spans="1:10" s="46" customFormat="1" ht="18" customHeight="1" thickBot="1">
      <c r="A12" s="314" t="s">
        <v>427</v>
      </c>
      <c r="B12" s="317">
        <v>4584</v>
      </c>
      <c r="C12" s="320">
        <v>5409.1018999999997</v>
      </c>
      <c r="D12" s="317">
        <v>3904</v>
      </c>
      <c r="E12" s="320">
        <v>5693.08</v>
      </c>
      <c r="F12" s="43"/>
      <c r="G12" s="675">
        <f t="shared" si="0"/>
        <v>-680</v>
      </c>
      <c r="H12" s="1018">
        <f t="shared" si="1"/>
        <v>-0.14834205933682373</v>
      </c>
      <c r="I12" s="676">
        <f t="shared" si="2"/>
        <v>283.97810000000027</v>
      </c>
      <c r="J12" s="1018">
        <f t="shared" si="3"/>
        <v>5.2500046264611931E-2</v>
      </c>
    </row>
    <row r="13" spans="1:10" s="46" customFormat="1" ht="18" customHeight="1" thickBot="1">
      <c r="A13" s="983" t="s">
        <v>372</v>
      </c>
      <c r="B13" s="663">
        <f>SUM(B6:B12)</f>
        <v>36972</v>
      </c>
      <c r="C13" s="664">
        <f>SUM(C6:C12)</f>
        <v>39523.695636300006</v>
      </c>
      <c r="D13" s="663">
        <f>SUM(D6:D12)</f>
        <v>38260</v>
      </c>
      <c r="E13" s="664">
        <f>SUM(E6:E12)</f>
        <v>63548.19</v>
      </c>
      <c r="F13" s="43"/>
      <c r="G13" s="677">
        <f t="shared" si="0"/>
        <v>1288</v>
      </c>
      <c r="H13" s="1019">
        <f t="shared" si="1"/>
        <v>3.4837174077680409E-2</v>
      </c>
      <c r="I13" s="678">
        <f t="shared" si="2"/>
        <v>24024.494363699996</v>
      </c>
      <c r="J13" s="1019">
        <f t="shared" si="3"/>
        <v>0.60785040409113522</v>
      </c>
    </row>
    <row r="14" spans="1:10" s="46" customFormat="1" ht="18" customHeight="1" thickBot="1">
      <c r="A14" s="983" t="s">
        <v>373</v>
      </c>
      <c r="B14" s="665">
        <v>13686</v>
      </c>
      <c r="C14" s="666">
        <v>19250.804700000001</v>
      </c>
      <c r="D14" s="665">
        <v>5791</v>
      </c>
      <c r="E14" s="666">
        <v>30859.86</v>
      </c>
      <c r="F14" s="43"/>
      <c r="G14" s="677">
        <f t="shared" si="0"/>
        <v>-7895</v>
      </c>
      <c r="H14" s="1019">
        <f t="shared" si="1"/>
        <v>-0.57686687125529734</v>
      </c>
      <c r="I14" s="678">
        <f t="shared" si="2"/>
        <v>11609.0553</v>
      </c>
      <c r="J14" s="1019">
        <f t="shared" si="3"/>
        <v>0.60304259904522328</v>
      </c>
    </row>
    <row r="15" spans="1:10" s="46" customFormat="1" ht="18" customHeight="1" thickBot="1">
      <c r="A15" s="983" t="s">
        <v>381</v>
      </c>
      <c r="B15" s="667">
        <f>+B13+B14</f>
        <v>50658</v>
      </c>
      <c r="C15" s="668">
        <f>+C13+C14</f>
        <v>58774.500336300007</v>
      </c>
      <c r="D15" s="667">
        <f>+D13+D14</f>
        <v>44051</v>
      </c>
      <c r="E15" s="668">
        <f>+E13+E14</f>
        <v>94408.05</v>
      </c>
      <c r="F15" s="43"/>
      <c r="G15" s="679">
        <f t="shared" si="0"/>
        <v>-6607</v>
      </c>
      <c r="H15" s="1020">
        <f t="shared" si="1"/>
        <v>-0.13042362509376604</v>
      </c>
      <c r="I15" s="749">
        <f t="shared" si="2"/>
        <v>35633.549663699996</v>
      </c>
      <c r="J15" s="1020">
        <f t="shared" si="3"/>
        <v>0.60627567158903073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/>
  </sheetViews>
  <sheetFormatPr baseColWidth="10" defaultRowHeight="12.75"/>
  <cols>
    <col min="1" max="1" width="43.5703125" style="43" customWidth="1"/>
    <col min="2" max="2" width="10.7109375" style="43" customWidth="1"/>
    <col min="3" max="3" width="11.5703125" style="43" customWidth="1"/>
    <col min="4" max="4" width="10.7109375" style="43" customWidth="1"/>
    <col min="5" max="5" width="11.8554687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1.7109375" style="43" customWidth="1"/>
    <col min="10" max="10" width="9.7109375" style="43" customWidth="1"/>
    <col min="11" max="256" width="11.5703125" style="43"/>
    <col min="257" max="257" width="40.42578125" style="43" customWidth="1"/>
    <col min="258" max="258" width="10.7109375" style="43" customWidth="1"/>
    <col min="259" max="259" width="12.7109375" style="43" customWidth="1"/>
    <col min="260" max="260" width="10.7109375" style="43" customWidth="1"/>
    <col min="261" max="261" width="12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0.7109375" style="43" customWidth="1"/>
    <col min="266" max="266" width="9.7109375" style="43" customWidth="1"/>
    <col min="267" max="512" width="11.5703125" style="43"/>
    <col min="513" max="513" width="40.42578125" style="43" customWidth="1"/>
    <col min="514" max="514" width="10.7109375" style="43" customWidth="1"/>
    <col min="515" max="515" width="12.7109375" style="43" customWidth="1"/>
    <col min="516" max="516" width="10.7109375" style="43" customWidth="1"/>
    <col min="517" max="517" width="12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0.7109375" style="43" customWidth="1"/>
    <col min="522" max="522" width="9.7109375" style="43" customWidth="1"/>
    <col min="523" max="768" width="11.5703125" style="43"/>
    <col min="769" max="769" width="40.42578125" style="43" customWidth="1"/>
    <col min="770" max="770" width="10.7109375" style="43" customWidth="1"/>
    <col min="771" max="771" width="12.7109375" style="43" customWidth="1"/>
    <col min="772" max="772" width="10.7109375" style="43" customWidth="1"/>
    <col min="773" max="773" width="12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0.7109375" style="43" customWidth="1"/>
    <col min="778" max="778" width="9.7109375" style="43" customWidth="1"/>
    <col min="779" max="1024" width="11.5703125" style="43"/>
    <col min="1025" max="1025" width="40.42578125" style="43" customWidth="1"/>
    <col min="1026" max="1026" width="10.7109375" style="43" customWidth="1"/>
    <col min="1027" max="1027" width="12.7109375" style="43" customWidth="1"/>
    <col min="1028" max="1028" width="10.7109375" style="43" customWidth="1"/>
    <col min="1029" max="1029" width="12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0.7109375" style="43" customWidth="1"/>
    <col min="1034" max="1034" width="9.7109375" style="43" customWidth="1"/>
    <col min="1035" max="1280" width="11.5703125" style="43"/>
    <col min="1281" max="1281" width="40.42578125" style="43" customWidth="1"/>
    <col min="1282" max="1282" width="10.7109375" style="43" customWidth="1"/>
    <col min="1283" max="1283" width="12.7109375" style="43" customWidth="1"/>
    <col min="1284" max="1284" width="10.7109375" style="43" customWidth="1"/>
    <col min="1285" max="1285" width="12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0.7109375" style="43" customWidth="1"/>
    <col min="1290" max="1290" width="9.7109375" style="43" customWidth="1"/>
    <col min="1291" max="1536" width="11.5703125" style="43"/>
    <col min="1537" max="1537" width="40.42578125" style="43" customWidth="1"/>
    <col min="1538" max="1538" width="10.7109375" style="43" customWidth="1"/>
    <col min="1539" max="1539" width="12.7109375" style="43" customWidth="1"/>
    <col min="1540" max="1540" width="10.7109375" style="43" customWidth="1"/>
    <col min="1541" max="1541" width="12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0.7109375" style="43" customWidth="1"/>
    <col min="1546" max="1546" width="9.7109375" style="43" customWidth="1"/>
    <col min="1547" max="1792" width="11.5703125" style="43"/>
    <col min="1793" max="1793" width="40.42578125" style="43" customWidth="1"/>
    <col min="1794" max="1794" width="10.7109375" style="43" customWidth="1"/>
    <col min="1795" max="1795" width="12.7109375" style="43" customWidth="1"/>
    <col min="1796" max="1796" width="10.7109375" style="43" customWidth="1"/>
    <col min="1797" max="1797" width="12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0.7109375" style="43" customWidth="1"/>
    <col min="1802" max="1802" width="9.7109375" style="43" customWidth="1"/>
    <col min="1803" max="2048" width="11.5703125" style="43"/>
    <col min="2049" max="2049" width="40.42578125" style="43" customWidth="1"/>
    <col min="2050" max="2050" width="10.7109375" style="43" customWidth="1"/>
    <col min="2051" max="2051" width="12.7109375" style="43" customWidth="1"/>
    <col min="2052" max="2052" width="10.7109375" style="43" customWidth="1"/>
    <col min="2053" max="2053" width="12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0.7109375" style="43" customWidth="1"/>
    <col min="2058" max="2058" width="9.7109375" style="43" customWidth="1"/>
    <col min="2059" max="2304" width="11.5703125" style="43"/>
    <col min="2305" max="2305" width="40.42578125" style="43" customWidth="1"/>
    <col min="2306" max="2306" width="10.7109375" style="43" customWidth="1"/>
    <col min="2307" max="2307" width="12.7109375" style="43" customWidth="1"/>
    <col min="2308" max="2308" width="10.7109375" style="43" customWidth="1"/>
    <col min="2309" max="2309" width="12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0.7109375" style="43" customWidth="1"/>
    <col min="2314" max="2314" width="9.7109375" style="43" customWidth="1"/>
    <col min="2315" max="2560" width="11.5703125" style="43"/>
    <col min="2561" max="2561" width="40.42578125" style="43" customWidth="1"/>
    <col min="2562" max="2562" width="10.7109375" style="43" customWidth="1"/>
    <col min="2563" max="2563" width="12.7109375" style="43" customWidth="1"/>
    <col min="2564" max="2564" width="10.7109375" style="43" customWidth="1"/>
    <col min="2565" max="2565" width="12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0.7109375" style="43" customWidth="1"/>
    <col min="2570" max="2570" width="9.7109375" style="43" customWidth="1"/>
    <col min="2571" max="2816" width="11.5703125" style="43"/>
    <col min="2817" max="2817" width="40.42578125" style="43" customWidth="1"/>
    <col min="2818" max="2818" width="10.7109375" style="43" customWidth="1"/>
    <col min="2819" max="2819" width="12.7109375" style="43" customWidth="1"/>
    <col min="2820" max="2820" width="10.7109375" style="43" customWidth="1"/>
    <col min="2821" max="2821" width="12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0.7109375" style="43" customWidth="1"/>
    <col min="2826" max="2826" width="9.7109375" style="43" customWidth="1"/>
    <col min="2827" max="3072" width="11.5703125" style="43"/>
    <col min="3073" max="3073" width="40.42578125" style="43" customWidth="1"/>
    <col min="3074" max="3074" width="10.7109375" style="43" customWidth="1"/>
    <col min="3075" max="3075" width="12.7109375" style="43" customWidth="1"/>
    <col min="3076" max="3076" width="10.7109375" style="43" customWidth="1"/>
    <col min="3077" max="3077" width="12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0.7109375" style="43" customWidth="1"/>
    <col min="3082" max="3082" width="9.7109375" style="43" customWidth="1"/>
    <col min="3083" max="3328" width="11.5703125" style="43"/>
    <col min="3329" max="3329" width="40.42578125" style="43" customWidth="1"/>
    <col min="3330" max="3330" width="10.7109375" style="43" customWidth="1"/>
    <col min="3331" max="3331" width="12.7109375" style="43" customWidth="1"/>
    <col min="3332" max="3332" width="10.7109375" style="43" customWidth="1"/>
    <col min="3333" max="3333" width="12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0.7109375" style="43" customWidth="1"/>
    <col min="3338" max="3338" width="9.7109375" style="43" customWidth="1"/>
    <col min="3339" max="3584" width="11.5703125" style="43"/>
    <col min="3585" max="3585" width="40.42578125" style="43" customWidth="1"/>
    <col min="3586" max="3586" width="10.7109375" style="43" customWidth="1"/>
    <col min="3587" max="3587" width="12.7109375" style="43" customWidth="1"/>
    <col min="3588" max="3588" width="10.7109375" style="43" customWidth="1"/>
    <col min="3589" max="3589" width="12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0.7109375" style="43" customWidth="1"/>
    <col min="3594" max="3594" width="9.7109375" style="43" customWidth="1"/>
    <col min="3595" max="3840" width="11.5703125" style="43"/>
    <col min="3841" max="3841" width="40.42578125" style="43" customWidth="1"/>
    <col min="3842" max="3842" width="10.7109375" style="43" customWidth="1"/>
    <col min="3843" max="3843" width="12.7109375" style="43" customWidth="1"/>
    <col min="3844" max="3844" width="10.7109375" style="43" customWidth="1"/>
    <col min="3845" max="3845" width="12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0.7109375" style="43" customWidth="1"/>
    <col min="3850" max="3850" width="9.7109375" style="43" customWidth="1"/>
    <col min="3851" max="4096" width="11.5703125" style="43"/>
    <col min="4097" max="4097" width="40.42578125" style="43" customWidth="1"/>
    <col min="4098" max="4098" width="10.7109375" style="43" customWidth="1"/>
    <col min="4099" max="4099" width="12.7109375" style="43" customWidth="1"/>
    <col min="4100" max="4100" width="10.7109375" style="43" customWidth="1"/>
    <col min="4101" max="4101" width="12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0.7109375" style="43" customWidth="1"/>
    <col min="4106" max="4106" width="9.7109375" style="43" customWidth="1"/>
    <col min="4107" max="4352" width="11.5703125" style="43"/>
    <col min="4353" max="4353" width="40.42578125" style="43" customWidth="1"/>
    <col min="4354" max="4354" width="10.7109375" style="43" customWidth="1"/>
    <col min="4355" max="4355" width="12.7109375" style="43" customWidth="1"/>
    <col min="4356" max="4356" width="10.7109375" style="43" customWidth="1"/>
    <col min="4357" max="4357" width="12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0.7109375" style="43" customWidth="1"/>
    <col min="4362" max="4362" width="9.7109375" style="43" customWidth="1"/>
    <col min="4363" max="4608" width="11.5703125" style="43"/>
    <col min="4609" max="4609" width="40.42578125" style="43" customWidth="1"/>
    <col min="4610" max="4610" width="10.7109375" style="43" customWidth="1"/>
    <col min="4611" max="4611" width="12.7109375" style="43" customWidth="1"/>
    <col min="4612" max="4612" width="10.7109375" style="43" customWidth="1"/>
    <col min="4613" max="4613" width="12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0.7109375" style="43" customWidth="1"/>
    <col min="4618" max="4618" width="9.7109375" style="43" customWidth="1"/>
    <col min="4619" max="4864" width="11.5703125" style="43"/>
    <col min="4865" max="4865" width="40.42578125" style="43" customWidth="1"/>
    <col min="4866" max="4866" width="10.7109375" style="43" customWidth="1"/>
    <col min="4867" max="4867" width="12.7109375" style="43" customWidth="1"/>
    <col min="4868" max="4868" width="10.7109375" style="43" customWidth="1"/>
    <col min="4869" max="4869" width="12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0.7109375" style="43" customWidth="1"/>
    <col min="4874" max="4874" width="9.7109375" style="43" customWidth="1"/>
    <col min="4875" max="5120" width="11.5703125" style="43"/>
    <col min="5121" max="5121" width="40.42578125" style="43" customWidth="1"/>
    <col min="5122" max="5122" width="10.7109375" style="43" customWidth="1"/>
    <col min="5123" max="5123" width="12.7109375" style="43" customWidth="1"/>
    <col min="5124" max="5124" width="10.7109375" style="43" customWidth="1"/>
    <col min="5125" max="5125" width="12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0.7109375" style="43" customWidth="1"/>
    <col min="5130" max="5130" width="9.7109375" style="43" customWidth="1"/>
    <col min="5131" max="5376" width="11.5703125" style="43"/>
    <col min="5377" max="5377" width="40.42578125" style="43" customWidth="1"/>
    <col min="5378" max="5378" width="10.7109375" style="43" customWidth="1"/>
    <col min="5379" max="5379" width="12.7109375" style="43" customWidth="1"/>
    <col min="5380" max="5380" width="10.7109375" style="43" customWidth="1"/>
    <col min="5381" max="5381" width="12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0.7109375" style="43" customWidth="1"/>
    <col min="5386" max="5386" width="9.7109375" style="43" customWidth="1"/>
    <col min="5387" max="5632" width="11.5703125" style="43"/>
    <col min="5633" max="5633" width="40.42578125" style="43" customWidth="1"/>
    <col min="5634" max="5634" width="10.7109375" style="43" customWidth="1"/>
    <col min="5635" max="5635" width="12.7109375" style="43" customWidth="1"/>
    <col min="5636" max="5636" width="10.7109375" style="43" customWidth="1"/>
    <col min="5637" max="5637" width="12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0.7109375" style="43" customWidth="1"/>
    <col min="5642" max="5642" width="9.7109375" style="43" customWidth="1"/>
    <col min="5643" max="5888" width="11.5703125" style="43"/>
    <col min="5889" max="5889" width="40.42578125" style="43" customWidth="1"/>
    <col min="5890" max="5890" width="10.7109375" style="43" customWidth="1"/>
    <col min="5891" max="5891" width="12.7109375" style="43" customWidth="1"/>
    <col min="5892" max="5892" width="10.7109375" style="43" customWidth="1"/>
    <col min="5893" max="5893" width="12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0.7109375" style="43" customWidth="1"/>
    <col min="5898" max="5898" width="9.7109375" style="43" customWidth="1"/>
    <col min="5899" max="6144" width="11.5703125" style="43"/>
    <col min="6145" max="6145" width="40.42578125" style="43" customWidth="1"/>
    <col min="6146" max="6146" width="10.7109375" style="43" customWidth="1"/>
    <col min="6147" max="6147" width="12.7109375" style="43" customWidth="1"/>
    <col min="6148" max="6148" width="10.7109375" style="43" customWidth="1"/>
    <col min="6149" max="6149" width="12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0.7109375" style="43" customWidth="1"/>
    <col min="6154" max="6154" width="9.7109375" style="43" customWidth="1"/>
    <col min="6155" max="6400" width="11.5703125" style="43"/>
    <col min="6401" max="6401" width="40.42578125" style="43" customWidth="1"/>
    <col min="6402" max="6402" width="10.7109375" style="43" customWidth="1"/>
    <col min="6403" max="6403" width="12.7109375" style="43" customWidth="1"/>
    <col min="6404" max="6404" width="10.7109375" style="43" customWidth="1"/>
    <col min="6405" max="6405" width="12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0.7109375" style="43" customWidth="1"/>
    <col min="6410" max="6410" width="9.7109375" style="43" customWidth="1"/>
    <col min="6411" max="6656" width="11.5703125" style="43"/>
    <col min="6657" max="6657" width="40.42578125" style="43" customWidth="1"/>
    <col min="6658" max="6658" width="10.7109375" style="43" customWidth="1"/>
    <col min="6659" max="6659" width="12.7109375" style="43" customWidth="1"/>
    <col min="6660" max="6660" width="10.7109375" style="43" customWidth="1"/>
    <col min="6661" max="6661" width="12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0.7109375" style="43" customWidth="1"/>
    <col min="6666" max="6666" width="9.7109375" style="43" customWidth="1"/>
    <col min="6667" max="6912" width="11.5703125" style="43"/>
    <col min="6913" max="6913" width="40.42578125" style="43" customWidth="1"/>
    <col min="6914" max="6914" width="10.7109375" style="43" customWidth="1"/>
    <col min="6915" max="6915" width="12.7109375" style="43" customWidth="1"/>
    <col min="6916" max="6916" width="10.7109375" style="43" customWidth="1"/>
    <col min="6917" max="6917" width="12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0.7109375" style="43" customWidth="1"/>
    <col min="6922" max="6922" width="9.7109375" style="43" customWidth="1"/>
    <col min="6923" max="7168" width="11.5703125" style="43"/>
    <col min="7169" max="7169" width="40.42578125" style="43" customWidth="1"/>
    <col min="7170" max="7170" width="10.7109375" style="43" customWidth="1"/>
    <col min="7171" max="7171" width="12.7109375" style="43" customWidth="1"/>
    <col min="7172" max="7172" width="10.7109375" style="43" customWidth="1"/>
    <col min="7173" max="7173" width="12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0.7109375" style="43" customWidth="1"/>
    <col min="7178" max="7178" width="9.7109375" style="43" customWidth="1"/>
    <col min="7179" max="7424" width="11.5703125" style="43"/>
    <col min="7425" max="7425" width="40.42578125" style="43" customWidth="1"/>
    <col min="7426" max="7426" width="10.7109375" style="43" customWidth="1"/>
    <col min="7427" max="7427" width="12.7109375" style="43" customWidth="1"/>
    <col min="7428" max="7428" width="10.7109375" style="43" customWidth="1"/>
    <col min="7429" max="7429" width="12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0.7109375" style="43" customWidth="1"/>
    <col min="7434" max="7434" width="9.7109375" style="43" customWidth="1"/>
    <col min="7435" max="7680" width="11.5703125" style="43"/>
    <col min="7681" max="7681" width="40.42578125" style="43" customWidth="1"/>
    <col min="7682" max="7682" width="10.7109375" style="43" customWidth="1"/>
    <col min="7683" max="7683" width="12.7109375" style="43" customWidth="1"/>
    <col min="7684" max="7684" width="10.7109375" style="43" customWidth="1"/>
    <col min="7685" max="7685" width="12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0.7109375" style="43" customWidth="1"/>
    <col min="7690" max="7690" width="9.7109375" style="43" customWidth="1"/>
    <col min="7691" max="7936" width="11.5703125" style="43"/>
    <col min="7937" max="7937" width="40.42578125" style="43" customWidth="1"/>
    <col min="7938" max="7938" width="10.7109375" style="43" customWidth="1"/>
    <col min="7939" max="7939" width="12.7109375" style="43" customWidth="1"/>
    <col min="7940" max="7940" width="10.7109375" style="43" customWidth="1"/>
    <col min="7941" max="7941" width="12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0.7109375" style="43" customWidth="1"/>
    <col min="7946" max="7946" width="9.7109375" style="43" customWidth="1"/>
    <col min="7947" max="8192" width="11.5703125" style="43"/>
    <col min="8193" max="8193" width="40.42578125" style="43" customWidth="1"/>
    <col min="8194" max="8194" width="10.7109375" style="43" customWidth="1"/>
    <col min="8195" max="8195" width="12.7109375" style="43" customWidth="1"/>
    <col min="8196" max="8196" width="10.7109375" style="43" customWidth="1"/>
    <col min="8197" max="8197" width="12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0.7109375" style="43" customWidth="1"/>
    <col min="8202" max="8202" width="9.7109375" style="43" customWidth="1"/>
    <col min="8203" max="8448" width="11.5703125" style="43"/>
    <col min="8449" max="8449" width="40.42578125" style="43" customWidth="1"/>
    <col min="8450" max="8450" width="10.7109375" style="43" customWidth="1"/>
    <col min="8451" max="8451" width="12.7109375" style="43" customWidth="1"/>
    <col min="8452" max="8452" width="10.7109375" style="43" customWidth="1"/>
    <col min="8453" max="8453" width="12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0.7109375" style="43" customWidth="1"/>
    <col min="8458" max="8458" width="9.7109375" style="43" customWidth="1"/>
    <col min="8459" max="8704" width="11.5703125" style="43"/>
    <col min="8705" max="8705" width="40.42578125" style="43" customWidth="1"/>
    <col min="8706" max="8706" width="10.7109375" style="43" customWidth="1"/>
    <col min="8707" max="8707" width="12.7109375" style="43" customWidth="1"/>
    <col min="8708" max="8708" width="10.7109375" style="43" customWidth="1"/>
    <col min="8709" max="8709" width="12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0.7109375" style="43" customWidth="1"/>
    <col min="8714" max="8714" width="9.7109375" style="43" customWidth="1"/>
    <col min="8715" max="8960" width="11.5703125" style="43"/>
    <col min="8961" max="8961" width="40.42578125" style="43" customWidth="1"/>
    <col min="8962" max="8962" width="10.7109375" style="43" customWidth="1"/>
    <col min="8963" max="8963" width="12.7109375" style="43" customWidth="1"/>
    <col min="8964" max="8964" width="10.7109375" style="43" customWidth="1"/>
    <col min="8965" max="8965" width="12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0.7109375" style="43" customWidth="1"/>
    <col min="8970" max="8970" width="9.7109375" style="43" customWidth="1"/>
    <col min="8971" max="9216" width="11.5703125" style="43"/>
    <col min="9217" max="9217" width="40.42578125" style="43" customWidth="1"/>
    <col min="9218" max="9218" width="10.7109375" style="43" customWidth="1"/>
    <col min="9219" max="9219" width="12.7109375" style="43" customWidth="1"/>
    <col min="9220" max="9220" width="10.7109375" style="43" customWidth="1"/>
    <col min="9221" max="9221" width="12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0.7109375" style="43" customWidth="1"/>
    <col min="9226" max="9226" width="9.7109375" style="43" customWidth="1"/>
    <col min="9227" max="9472" width="11.5703125" style="43"/>
    <col min="9473" max="9473" width="40.42578125" style="43" customWidth="1"/>
    <col min="9474" max="9474" width="10.7109375" style="43" customWidth="1"/>
    <col min="9475" max="9475" width="12.7109375" style="43" customWidth="1"/>
    <col min="9476" max="9476" width="10.7109375" style="43" customWidth="1"/>
    <col min="9477" max="9477" width="12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0.7109375" style="43" customWidth="1"/>
    <col min="9482" max="9482" width="9.7109375" style="43" customWidth="1"/>
    <col min="9483" max="9728" width="11.5703125" style="43"/>
    <col min="9729" max="9729" width="40.42578125" style="43" customWidth="1"/>
    <col min="9730" max="9730" width="10.7109375" style="43" customWidth="1"/>
    <col min="9731" max="9731" width="12.7109375" style="43" customWidth="1"/>
    <col min="9732" max="9732" width="10.7109375" style="43" customWidth="1"/>
    <col min="9733" max="9733" width="12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0.7109375" style="43" customWidth="1"/>
    <col min="9738" max="9738" width="9.7109375" style="43" customWidth="1"/>
    <col min="9739" max="9984" width="11.5703125" style="43"/>
    <col min="9985" max="9985" width="40.42578125" style="43" customWidth="1"/>
    <col min="9986" max="9986" width="10.7109375" style="43" customWidth="1"/>
    <col min="9987" max="9987" width="12.7109375" style="43" customWidth="1"/>
    <col min="9988" max="9988" width="10.7109375" style="43" customWidth="1"/>
    <col min="9989" max="9989" width="12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0.7109375" style="43" customWidth="1"/>
    <col min="9994" max="9994" width="9.7109375" style="43" customWidth="1"/>
    <col min="9995" max="10240" width="11.5703125" style="43"/>
    <col min="10241" max="10241" width="40.42578125" style="43" customWidth="1"/>
    <col min="10242" max="10242" width="10.7109375" style="43" customWidth="1"/>
    <col min="10243" max="10243" width="12.7109375" style="43" customWidth="1"/>
    <col min="10244" max="10244" width="10.7109375" style="43" customWidth="1"/>
    <col min="10245" max="10245" width="12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0.7109375" style="43" customWidth="1"/>
    <col min="10250" max="10250" width="9.7109375" style="43" customWidth="1"/>
    <col min="10251" max="10496" width="11.5703125" style="43"/>
    <col min="10497" max="10497" width="40.42578125" style="43" customWidth="1"/>
    <col min="10498" max="10498" width="10.7109375" style="43" customWidth="1"/>
    <col min="10499" max="10499" width="12.7109375" style="43" customWidth="1"/>
    <col min="10500" max="10500" width="10.7109375" style="43" customWidth="1"/>
    <col min="10501" max="10501" width="12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0.7109375" style="43" customWidth="1"/>
    <col min="10506" max="10506" width="9.7109375" style="43" customWidth="1"/>
    <col min="10507" max="10752" width="11.5703125" style="43"/>
    <col min="10753" max="10753" width="40.42578125" style="43" customWidth="1"/>
    <col min="10754" max="10754" width="10.7109375" style="43" customWidth="1"/>
    <col min="10755" max="10755" width="12.7109375" style="43" customWidth="1"/>
    <col min="10756" max="10756" width="10.7109375" style="43" customWidth="1"/>
    <col min="10757" max="10757" width="12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0.7109375" style="43" customWidth="1"/>
    <col min="10762" max="10762" width="9.7109375" style="43" customWidth="1"/>
    <col min="10763" max="11008" width="11.5703125" style="43"/>
    <col min="11009" max="11009" width="40.42578125" style="43" customWidth="1"/>
    <col min="11010" max="11010" width="10.7109375" style="43" customWidth="1"/>
    <col min="11011" max="11011" width="12.7109375" style="43" customWidth="1"/>
    <col min="11012" max="11012" width="10.7109375" style="43" customWidth="1"/>
    <col min="11013" max="11013" width="12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0.7109375" style="43" customWidth="1"/>
    <col min="11018" max="11018" width="9.7109375" style="43" customWidth="1"/>
    <col min="11019" max="11264" width="11.5703125" style="43"/>
    <col min="11265" max="11265" width="40.42578125" style="43" customWidth="1"/>
    <col min="11266" max="11266" width="10.7109375" style="43" customWidth="1"/>
    <col min="11267" max="11267" width="12.7109375" style="43" customWidth="1"/>
    <col min="11268" max="11268" width="10.7109375" style="43" customWidth="1"/>
    <col min="11269" max="11269" width="12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0.7109375" style="43" customWidth="1"/>
    <col min="11274" max="11274" width="9.7109375" style="43" customWidth="1"/>
    <col min="11275" max="11520" width="11.5703125" style="43"/>
    <col min="11521" max="11521" width="40.42578125" style="43" customWidth="1"/>
    <col min="11522" max="11522" width="10.7109375" style="43" customWidth="1"/>
    <col min="11523" max="11523" width="12.7109375" style="43" customWidth="1"/>
    <col min="11524" max="11524" width="10.7109375" style="43" customWidth="1"/>
    <col min="11525" max="11525" width="12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0.7109375" style="43" customWidth="1"/>
    <col min="11530" max="11530" width="9.7109375" style="43" customWidth="1"/>
    <col min="11531" max="11776" width="11.5703125" style="43"/>
    <col min="11777" max="11777" width="40.42578125" style="43" customWidth="1"/>
    <col min="11778" max="11778" width="10.7109375" style="43" customWidth="1"/>
    <col min="11779" max="11779" width="12.7109375" style="43" customWidth="1"/>
    <col min="11780" max="11780" width="10.7109375" style="43" customWidth="1"/>
    <col min="11781" max="11781" width="12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0.7109375" style="43" customWidth="1"/>
    <col min="11786" max="11786" width="9.7109375" style="43" customWidth="1"/>
    <col min="11787" max="12032" width="11.5703125" style="43"/>
    <col min="12033" max="12033" width="40.42578125" style="43" customWidth="1"/>
    <col min="12034" max="12034" width="10.7109375" style="43" customWidth="1"/>
    <col min="12035" max="12035" width="12.7109375" style="43" customWidth="1"/>
    <col min="12036" max="12036" width="10.7109375" style="43" customWidth="1"/>
    <col min="12037" max="12037" width="12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0.7109375" style="43" customWidth="1"/>
    <col min="12042" max="12042" width="9.7109375" style="43" customWidth="1"/>
    <col min="12043" max="12288" width="11.5703125" style="43"/>
    <col min="12289" max="12289" width="40.42578125" style="43" customWidth="1"/>
    <col min="12290" max="12290" width="10.7109375" style="43" customWidth="1"/>
    <col min="12291" max="12291" width="12.7109375" style="43" customWidth="1"/>
    <col min="12292" max="12292" width="10.7109375" style="43" customWidth="1"/>
    <col min="12293" max="12293" width="12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0.7109375" style="43" customWidth="1"/>
    <col min="12298" max="12298" width="9.7109375" style="43" customWidth="1"/>
    <col min="12299" max="12544" width="11.5703125" style="43"/>
    <col min="12545" max="12545" width="40.42578125" style="43" customWidth="1"/>
    <col min="12546" max="12546" width="10.7109375" style="43" customWidth="1"/>
    <col min="12547" max="12547" width="12.7109375" style="43" customWidth="1"/>
    <col min="12548" max="12548" width="10.7109375" style="43" customWidth="1"/>
    <col min="12549" max="12549" width="12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0.7109375" style="43" customWidth="1"/>
    <col min="12554" max="12554" width="9.7109375" style="43" customWidth="1"/>
    <col min="12555" max="12800" width="11.5703125" style="43"/>
    <col min="12801" max="12801" width="40.42578125" style="43" customWidth="1"/>
    <col min="12802" max="12802" width="10.7109375" style="43" customWidth="1"/>
    <col min="12803" max="12803" width="12.7109375" style="43" customWidth="1"/>
    <col min="12804" max="12804" width="10.7109375" style="43" customWidth="1"/>
    <col min="12805" max="12805" width="12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0.7109375" style="43" customWidth="1"/>
    <col min="12810" max="12810" width="9.7109375" style="43" customWidth="1"/>
    <col min="12811" max="13056" width="11.5703125" style="43"/>
    <col min="13057" max="13057" width="40.42578125" style="43" customWidth="1"/>
    <col min="13058" max="13058" width="10.7109375" style="43" customWidth="1"/>
    <col min="13059" max="13059" width="12.7109375" style="43" customWidth="1"/>
    <col min="13060" max="13060" width="10.7109375" style="43" customWidth="1"/>
    <col min="13061" max="13061" width="12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0.7109375" style="43" customWidth="1"/>
    <col min="13066" max="13066" width="9.7109375" style="43" customWidth="1"/>
    <col min="13067" max="13312" width="11.5703125" style="43"/>
    <col min="13313" max="13313" width="40.42578125" style="43" customWidth="1"/>
    <col min="13314" max="13314" width="10.7109375" style="43" customWidth="1"/>
    <col min="13315" max="13315" width="12.7109375" style="43" customWidth="1"/>
    <col min="13316" max="13316" width="10.7109375" style="43" customWidth="1"/>
    <col min="13317" max="13317" width="12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0.7109375" style="43" customWidth="1"/>
    <col min="13322" max="13322" width="9.7109375" style="43" customWidth="1"/>
    <col min="13323" max="13568" width="11.5703125" style="43"/>
    <col min="13569" max="13569" width="40.42578125" style="43" customWidth="1"/>
    <col min="13570" max="13570" width="10.7109375" style="43" customWidth="1"/>
    <col min="13571" max="13571" width="12.7109375" style="43" customWidth="1"/>
    <col min="13572" max="13572" width="10.7109375" style="43" customWidth="1"/>
    <col min="13573" max="13573" width="12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0.7109375" style="43" customWidth="1"/>
    <col min="13578" max="13578" width="9.7109375" style="43" customWidth="1"/>
    <col min="13579" max="13824" width="11.5703125" style="43"/>
    <col min="13825" max="13825" width="40.42578125" style="43" customWidth="1"/>
    <col min="13826" max="13826" width="10.7109375" style="43" customWidth="1"/>
    <col min="13827" max="13827" width="12.7109375" style="43" customWidth="1"/>
    <col min="13828" max="13828" width="10.7109375" style="43" customWidth="1"/>
    <col min="13829" max="13829" width="12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0.7109375" style="43" customWidth="1"/>
    <col min="13834" max="13834" width="9.7109375" style="43" customWidth="1"/>
    <col min="13835" max="14080" width="11.5703125" style="43"/>
    <col min="14081" max="14081" width="40.42578125" style="43" customWidth="1"/>
    <col min="14082" max="14082" width="10.7109375" style="43" customWidth="1"/>
    <col min="14083" max="14083" width="12.7109375" style="43" customWidth="1"/>
    <col min="14084" max="14084" width="10.7109375" style="43" customWidth="1"/>
    <col min="14085" max="14085" width="12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0.7109375" style="43" customWidth="1"/>
    <col min="14090" max="14090" width="9.7109375" style="43" customWidth="1"/>
    <col min="14091" max="14336" width="11.5703125" style="43"/>
    <col min="14337" max="14337" width="40.42578125" style="43" customWidth="1"/>
    <col min="14338" max="14338" width="10.7109375" style="43" customWidth="1"/>
    <col min="14339" max="14339" width="12.7109375" style="43" customWidth="1"/>
    <col min="14340" max="14340" width="10.7109375" style="43" customWidth="1"/>
    <col min="14341" max="14341" width="12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0.7109375" style="43" customWidth="1"/>
    <col min="14346" max="14346" width="9.7109375" style="43" customWidth="1"/>
    <col min="14347" max="14592" width="11.5703125" style="43"/>
    <col min="14593" max="14593" width="40.42578125" style="43" customWidth="1"/>
    <col min="14594" max="14594" width="10.7109375" style="43" customWidth="1"/>
    <col min="14595" max="14595" width="12.7109375" style="43" customWidth="1"/>
    <col min="14596" max="14596" width="10.7109375" style="43" customWidth="1"/>
    <col min="14597" max="14597" width="12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0.7109375" style="43" customWidth="1"/>
    <col min="14602" max="14602" width="9.7109375" style="43" customWidth="1"/>
    <col min="14603" max="14848" width="11.5703125" style="43"/>
    <col min="14849" max="14849" width="40.42578125" style="43" customWidth="1"/>
    <col min="14850" max="14850" width="10.7109375" style="43" customWidth="1"/>
    <col min="14851" max="14851" width="12.7109375" style="43" customWidth="1"/>
    <col min="14852" max="14852" width="10.7109375" style="43" customWidth="1"/>
    <col min="14853" max="14853" width="12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0.7109375" style="43" customWidth="1"/>
    <col min="14858" max="14858" width="9.7109375" style="43" customWidth="1"/>
    <col min="14859" max="15104" width="11.5703125" style="43"/>
    <col min="15105" max="15105" width="40.42578125" style="43" customWidth="1"/>
    <col min="15106" max="15106" width="10.7109375" style="43" customWidth="1"/>
    <col min="15107" max="15107" width="12.7109375" style="43" customWidth="1"/>
    <col min="15108" max="15108" width="10.7109375" style="43" customWidth="1"/>
    <col min="15109" max="15109" width="12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0.7109375" style="43" customWidth="1"/>
    <col min="15114" max="15114" width="9.7109375" style="43" customWidth="1"/>
    <col min="15115" max="15360" width="11.5703125" style="43"/>
    <col min="15361" max="15361" width="40.42578125" style="43" customWidth="1"/>
    <col min="15362" max="15362" width="10.7109375" style="43" customWidth="1"/>
    <col min="15363" max="15363" width="12.7109375" style="43" customWidth="1"/>
    <col min="15364" max="15364" width="10.7109375" style="43" customWidth="1"/>
    <col min="15365" max="15365" width="12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0.7109375" style="43" customWidth="1"/>
    <col min="15370" max="15370" width="9.7109375" style="43" customWidth="1"/>
    <col min="15371" max="15616" width="11.5703125" style="43"/>
    <col min="15617" max="15617" width="40.42578125" style="43" customWidth="1"/>
    <col min="15618" max="15618" width="10.7109375" style="43" customWidth="1"/>
    <col min="15619" max="15619" width="12.7109375" style="43" customWidth="1"/>
    <col min="15620" max="15620" width="10.7109375" style="43" customWidth="1"/>
    <col min="15621" max="15621" width="12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0.7109375" style="43" customWidth="1"/>
    <col min="15626" max="15626" width="9.7109375" style="43" customWidth="1"/>
    <col min="15627" max="15872" width="11.5703125" style="43"/>
    <col min="15873" max="15873" width="40.42578125" style="43" customWidth="1"/>
    <col min="15874" max="15874" width="10.7109375" style="43" customWidth="1"/>
    <col min="15875" max="15875" width="12.7109375" style="43" customWidth="1"/>
    <col min="15876" max="15876" width="10.7109375" style="43" customWidth="1"/>
    <col min="15877" max="15877" width="12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0.7109375" style="43" customWidth="1"/>
    <col min="15882" max="15882" width="9.7109375" style="43" customWidth="1"/>
    <col min="15883" max="16128" width="11.5703125" style="43"/>
    <col min="16129" max="16129" width="40.42578125" style="43" customWidth="1"/>
    <col min="16130" max="16130" width="10.7109375" style="43" customWidth="1"/>
    <col min="16131" max="16131" width="12.7109375" style="43" customWidth="1"/>
    <col min="16132" max="16132" width="10.7109375" style="43" customWidth="1"/>
    <col min="16133" max="16133" width="12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0.7109375" style="43" customWidth="1"/>
    <col min="16138" max="16138" width="9.7109375" style="43" customWidth="1"/>
    <col min="16139" max="16384" width="11.5703125" style="43"/>
  </cols>
  <sheetData>
    <row r="1" spans="1:10" s="72" customFormat="1" ht="52.9" customHeight="1">
      <c r="A1" s="75" t="s">
        <v>428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13.5" thickBot="1"/>
    <row r="3" spans="1:10" s="72" customFormat="1" ht="19.899999999999999" customHeight="1" thickBot="1">
      <c r="A3" s="71"/>
      <c r="B3" s="71"/>
      <c r="C3" s="71"/>
      <c r="D3" s="71"/>
      <c r="E3" s="71"/>
      <c r="F3" s="71"/>
      <c r="G3" s="1057" t="s">
        <v>36</v>
      </c>
      <c r="H3" s="1058"/>
      <c r="I3" s="1058"/>
      <c r="J3" s="1059"/>
    </row>
    <row r="4" spans="1:10" s="46" customFormat="1" ht="19.899999999999999" customHeight="1" thickBot="1">
      <c r="A4" s="1066"/>
      <c r="B4" s="1060">
        <v>2016</v>
      </c>
      <c r="C4" s="1061"/>
      <c r="D4" s="1062">
        <v>2017</v>
      </c>
      <c r="E4" s="1061"/>
      <c r="G4" s="1063" t="s">
        <v>370</v>
      </c>
      <c r="H4" s="1064"/>
      <c r="I4" s="1065" t="s">
        <v>371</v>
      </c>
      <c r="J4" s="1064"/>
    </row>
    <row r="5" spans="1:10" s="46" customFormat="1" ht="27" customHeight="1" thickBot="1">
      <c r="A5" s="1067"/>
      <c r="B5" s="608" t="s">
        <v>370</v>
      </c>
      <c r="C5" s="609" t="s">
        <v>34</v>
      </c>
      <c r="D5" s="608" t="s">
        <v>370</v>
      </c>
      <c r="E5" s="609" t="s">
        <v>34</v>
      </c>
      <c r="G5" s="614" t="s">
        <v>370</v>
      </c>
      <c r="H5" s="586" t="s">
        <v>102</v>
      </c>
      <c r="I5" s="615" t="s">
        <v>34</v>
      </c>
      <c r="J5" s="586" t="s">
        <v>102</v>
      </c>
    </row>
    <row r="6" spans="1:10" ht="18" customHeight="1">
      <c r="A6" s="111" t="s">
        <v>704</v>
      </c>
      <c r="B6" s="322">
        <v>47415</v>
      </c>
      <c r="C6" s="324">
        <v>5761</v>
      </c>
      <c r="D6" s="322">
        <v>45500</v>
      </c>
      <c r="E6" s="324">
        <v>7029</v>
      </c>
      <c r="G6" s="682">
        <f>D6-B6</f>
        <v>-1915</v>
      </c>
      <c r="H6" s="1021">
        <f>(D6-B6)/B6</f>
        <v>-4.0388062849309292E-2</v>
      </c>
      <c r="I6" s="684">
        <f>E6-C6</f>
        <v>1268</v>
      </c>
      <c r="J6" s="1021">
        <f>(E6-C6)/C6</f>
        <v>0.22010067696580454</v>
      </c>
    </row>
    <row r="7" spans="1:10" ht="18" customHeight="1" thickBot="1">
      <c r="A7" s="321" t="s">
        <v>156</v>
      </c>
      <c r="B7" s="323">
        <v>15133</v>
      </c>
      <c r="C7" s="325">
        <v>3829</v>
      </c>
      <c r="D7" s="323">
        <v>13830</v>
      </c>
      <c r="E7" s="325">
        <v>4116</v>
      </c>
      <c r="G7" s="685">
        <f>D7-B7</f>
        <v>-1303</v>
      </c>
      <c r="H7" s="1022">
        <f>(D7-B7)/B7</f>
        <v>-8.6103218132557988E-2</v>
      </c>
      <c r="I7" s="687">
        <f>E7-C7</f>
        <v>287</v>
      </c>
      <c r="J7" s="1022">
        <f>(E7-C7)/C7</f>
        <v>7.4954296160877509E-2</v>
      </c>
    </row>
    <row r="8" spans="1:10" ht="19.899999999999999" customHeight="1" thickBot="1">
      <c r="A8" s="983" t="s">
        <v>382</v>
      </c>
      <c r="B8" s="680">
        <f>SUM(B6:B7)</f>
        <v>62548</v>
      </c>
      <c r="C8" s="681">
        <f>SUM(C6:C7)</f>
        <v>9590</v>
      </c>
      <c r="D8" s="680">
        <f>SUM(D6:D7)</f>
        <v>59330</v>
      </c>
      <c r="E8" s="681">
        <f>SUM(E6:E7)</f>
        <v>11145</v>
      </c>
      <c r="G8" s="688">
        <f>D8-B8</f>
        <v>-3218</v>
      </c>
      <c r="H8" s="1023">
        <f>(D8-B8)/B8</f>
        <v>-5.1448487561552729E-2</v>
      </c>
      <c r="I8" s="690">
        <f>E8-C8</f>
        <v>1555</v>
      </c>
      <c r="J8" s="1023">
        <f>(E8-C8)/C8</f>
        <v>0.16214807090719499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/>
  </sheetViews>
  <sheetFormatPr baseColWidth="10" defaultRowHeight="12.75"/>
  <cols>
    <col min="1" max="1" width="41.85546875" style="43" customWidth="1"/>
    <col min="2" max="2" width="10.7109375" style="43" customWidth="1"/>
    <col min="3" max="3" width="12.5703125" style="43" customWidth="1"/>
    <col min="4" max="4" width="10.7109375" style="43" customWidth="1"/>
    <col min="5" max="5" width="12.2851562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2" style="43" customWidth="1"/>
    <col min="10" max="10" width="9.7109375" style="43" customWidth="1"/>
    <col min="11" max="256" width="11.5703125" style="43"/>
    <col min="257" max="257" width="45.2851562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2.7109375" style="43" customWidth="1"/>
    <col min="266" max="266" width="9.7109375" style="43" customWidth="1"/>
    <col min="267" max="512" width="11.5703125" style="43"/>
    <col min="513" max="513" width="45.2851562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2.7109375" style="43" customWidth="1"/>
    <col min="522" max="522" width="9.7109375" style="43" customWidth="1"/>
    <col min="523" max="768" width="11.5703125" style="43"/>
    <col min="769" max="769" width="45.2851562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2.7109375" style="43" customWidth="1"/>
    <col min="778" max="778" width="9.7109375" style="43" customWidth="1"/>
    <col min="779" max="1024" width="11.5703125" style="43"/>
    <col min="1025" max="1025" width="45.2851562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2.7109375" style="43" customWidth="1"/>
    <col min="1034" max="1034" width="9.7109375" style="43" customWidth="1"/>
    <col min="1035" max="1280" width="11.5703125" style="43"/>
    <col min="1281" max="1281" width="45.2851562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2.7109375" style="43" customWidth="1"/>
    <col min="1290" max="1290" width="9.7109375" style="43" customWidth="1"/>
    <col min="1291" max="1536" width="11.5703125" style="43"/>
    <col min="1537" max="1537" width="45.2851562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2.7109375" style="43" customWidth="1"/>
    <col min="1546" max="1546" width="9.7109375" style="43" customWidth="1"/>
    <col min="1547" max="1792" width="11.5703125" style="43"/>
    <col min="1793" max="1793" width="45.2851562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2.7109375" style="43" customWidth="1"/>
    <col min="1802" max="1802" width="9.7109375" style="43" customWidth="1"/>
    <col min="1803" max="2048" width="11.5703125" style="43"/>
    <col min="2049" max="2049" width="45.2851562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2.7109375" style="43" customWidth="1"/>
    <col min="2058" max="2058" width="9.7109375" style="43" customWidth="1"/>
    <col min="2059" max="2304" width="11.5703125" style="43"/>
    <col min="2305" max="2305" width="45.2851562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2.7109375" style="43" customWidth="1"/>
    <col min="2314" max="2314" width="9.7109375" style="43" customWidth="1"/>
    <col min="2315" max="2560" width="11.5703125" style="43"/>
    <col min="2561" max="2561" width="45.2851562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2.7109375" style="43" customWidth="1"/>
    <col min="2570" max="2570" width="9.7109375" style="43" customWidth="1"/>
    <col min="2571" max="2816" width="11.5703125" style="43"/>
    <col min="2817" max="2817" width="45.2851562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2.7109375" style="43" customWidth="1"/>
    <col min="2826" max="2826" width="9.7109375" style="43" customWidth="1"/>
    <col min="2827" max="3072" width="11.5703125" style="43"/>
    <col min="3073" max="3073" width="45.2851562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2.7109375" style="43" customWidth="1"/>
    <col min="3082" max="3082" width="9.7109375" style="43" customWidth="1"/>
    <col min="3083" max="3328" width="11.5703125" style="43"/>
    <col min="3329" max="3329" width="45.2851562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2.7109375" style="43" customWidth="1"/>
    <col min="3338" max="3338" width="9.7109375" style="43" customWidth="1"/>
    <col min="3339" max="3584" width="11.5703125" style="43"/>
    <col min="3585" max="3585" width="45.2851562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2.7109375" style="43" customWidth="1"/>
    <col min="3594" max="3594" width="9.7109375" style="43" customWidth="1"/>
    <col min="3595" max="3840" width="11.5703125" style="43"/>
    <col min="3841" max="3841" width="45.2851562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2.7109375" style="43" customWidth="1"/>
    <col min="3850" max="3850" width="9.7109375" style="43" customWidth="1"/>
    <col min="3851" max="4096" width="11.5703125" style="43"/>
    <col min="4097" max="4097" width="45.2851562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2.7109375" style="43" customWidth="1"/>
    <col min="4106" max="4106" width="9.7109375" style="43" customWidth="1"/>
    <col min="4107" max="4352" width="11.5703125" style="43"/>
    <col min="4353" max="4353" width="45.2851562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2.7109375" style="43" customWidth="1"/>
    <col min="4362" max="4362" width="9.7109375" style="43" customWidth="1"/>
    <col min="4363" max="4608" width="11.5703125" style="43"/>
    <col min="4609" max="4609" width="45.2851562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2.7109375" style="43" customWidth="1"/>
    <col min="4618" max="4618" width="9.7109375" style="43" customWidth="1"/>
    <col min="4619" max="4864" width="11.5703125" style="43"/>
    <col min="4865" max="4865" width="45.2851562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2.7109375" style="43" customWidth="1"/>
    <col min="4874" max="4874" width="9.7109375" style="43" customWidth="1"/>
    <col min="4875" max="5120" width="11.5703125" style="43"/>
    <col min="5121" max="5121" width="45.2851562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2.7109375" style="43" customWidth="1"/>
    <col min="5130" max="5130" width="9.7109375" style="43" customWidth="1"/>
    <col min="5131" max="5376" width="11.5703125" style="43"/>
    <col min="5377" max="5377" width="45.2851562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2.7109375" style="43" customWidth="1"/>
    <col min="5386" max="5386" width="9.7109375" style="43" customWidth="1"/>
    <col min="5387" max="5632" width="11.5703125" style="43"/>
    <col min="5633" max="5633" width="45.2851562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2.7109375" style="43" customWidth="1"/>
    <col min="5642" max="5642" width="9.7109375" style="43" customWidth="1"/>
    <col min="5643" max="5888" width="11.5703125" style="43"/>
    <col min="5889" max="5889" width="45.2851562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2.7109375" style="43" customWidth="1"/>
    <col min="5898" max="5898" width="9.7109375" style="43" customWidth="1"/>
    <col min="5899" max="6144" width="11.5703125" style="43"/>
    <col min="6145" max="6145" width="45.2851562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2.7109375" style="43" customWidth="1"/>
    <col min="6154" max="6154" width="9.7109375" style="43" customWidth="1"/>
    <col min="6155" max="6400" width="11.5703125" style="43"/>
    <col min="6401" max="6401" width="45.2851562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2.7109375" style="43" customWidth="1"/>
    <col min="6410" max="6410" width="9.7109375" style="43" customWidth="1"/>
    <col min="6411" max="6656" width="11.5703125" style="43"/>
    <col min="6657" max="6657" width="45.2851562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2.7109375" style="43" customWidth="1"/>
    <col min="6666" max="6666" width="9.7109375" style="43" customWidth="1"/>
    <col min="6667" max="6912" width="11.5703125" style="43"/>
    <col min="6913" max="6913" width="45.2851562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2.7109375" style="43" customWidth="1"/>
    <col min="6922" max="6922" width="9.7109375" style="43" customWidth="1"/>
    <col min="6923" max="7168" width="11.5703125" style="43"/>
    <col min="7169" max="7169" width="45.2851562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2.7109375" style="43" customWidth="1"/>
    <col min="7178" max="7178" width="9.7109375" style="43" customWidth="1"/>
    <col min="7179" max="7424" width="11.5703125" style="43"/>
    <col min="7425" max="7425" width="45.2851562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2.7109375" style="43" customWidth="1"/>
    <col min="7434" max="7434" width="9.7109375" style="43" customWidth="1"/>
    <col min="7435" max="7680" width="11.5703125" style="43"/>
    <col min="7681" max="7681" width="45.2851562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2.7109375" style="43" customWidth="1"/>
    <col min="7690" max="7690" width="9.7109375" style="43" customWidth="1"/>
    <col min="7691" max="7936" width="11.5703125" style="43"/>
    <col min="7937" max="7937" width="45.2851562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2.7109375" style="43" customWidth="1"/>
    <col min="7946" max="7946" width="9.7109375" style="43" customWidth="1"/>
    <col min="7947" max="8192" width="11.5703125" style="43"/>
    <col min="8193" max="8193" width="45.2851562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2.7109375" style="43" customWidth="1"/>
    <col min="8202" max="8202" width="9.7109375" style="43" customWidth="1"/>
    <col min="8203" max="8448" width="11.5703125" style="43"/>
    <col min="8449" max="8449" width="45.2851562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2.7109375" style="43" customWidth="1"/>
    <col min="8458" max="8458" width="9.7109375" style="43" customWidth="1"/>
    <col min="8459" max="8704" width="11.5703125" style="43"/>
    <col min="8705" max="8705" width="45.2851562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2.7109375" style="43" customWidth="1"/>
    <col min="8714" max="8714" width="9.7109375" style="43" customWidth="1"/>
    <col min="8715" max="8960" width="11.5703125" style="43"/>
    <col min="8961" max="8961" width="45.2851562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2.7109375" style="43" customWidth="1"/>
    <col min="8970" max="8970" width="9.7109375" style="43" customWidth="1"/>
    <col min="8971" max="9216" width="11.5703125" style="43"/>
    <col min="9217" max="9217" width="45.2851562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2.7109375" style="43" customWidth="1"/>
    <col min="9226" max="9226" width="9.7109375" style="43" customWidth="1"/>
    <col min="9227" max="9472" width="11.5703125" style="43"/>
    <col min="9473" max="9473" width="45.2851562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2.7109375" style="43" customWidth="1"/>
    <col min="9482" max="9482" width="9.7109375" style="43" customWidth="1"/>
    <col min="9483" max="9728" width="11.5703125" style="43"/>
    <col min="9729" max="9729" width="45.2851562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2.7109375" style="43" customWidth="1"/>
    <col min="9738" max="9738" width="9.7109375" style="43" customWidth="1"/>
    <col min="9739" max="9984" width="11.5703125" style="43"/>
    <col min="9985" max="9985" width="45.2851562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2.7109375" style="43" customWidth="1"/>
    <col min="9994" max="9994" width="9.7109375" style="43" customWidth="1"/>
    <col min="9995" max="10240" width="11.5703125" style="43"/>
    <col min="10241" max="10241" width="45.2851562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2.7109375" style="43" customWidth="1"/>
    <col min="10250" max="10250" width="9.7109375" style="43" customWidth="1"/>
    <col min="10251" max="10496" width="11.5703125" style="43"/>
    <col min="10497" max="10497" width="45.2851562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2.7109375" style="43" customWidth="1"/>
    <col min="10506" max="10506" width="9.7109375" style="43" customWidth="1"/>
    <col min="10507" max="10752" width="11.5703125" style="43"/>
    <col min="10753" max="10753" width="45.2851562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2.7109375" style="43" customWidth="1"/>
    <col min="10762" max="10762" width="9.7109375" style="43" customWidth="1"/>
    <col min="10763" max="11008" width="11.5703125" style="43"/>
    <col min="11009" max="11009" width="45.2851562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2.7109375" style="43" customWidth="1"/>
    <col min="11018" max="11018" width="9.7109375" style="43" customWidth="1"/>
    <col min="11019" max="11264" width="11.5703125" style="43"/>
    <col min="11265" max="11265" width="45.2851562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2.7109375" style="43" customWidth="1"/>
    <col min="11274" max="11274" width="9.7109375" style="43" customWidth="1"/>
    <col min="11275" max="11520" width="11.5703125" style="43"/>
    <col min="11521" max="11521" width="45.2851562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2.7109375" style="43" customWidth="1"/>
    <col min="11530" max="11530" width="9.7109375" style="43" customWidth="1"/>
    <col min="11531" max="11776" width="11.5703125" style="43"/>
    <col min="11777" max="11777" width="45.2851562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2.7109375" style="43" customWidth="1"/>
    <col min="11786" max="11786" width="9.7109375" style="43" customWidth="1"/>
    <col min="11787" max="12032" width="11.5703125" style="43"/>
    <col min="12033" max="12033" width="45.2851562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2.7109375" style="43" customWidth="1"/>
    <col min="12042" max="12042" width="9.7109375" style="43" customWidth="1"/>
    <col min="12043" max="12288" width="11.5703125" style="43"/>
    <col min="12289" max="12289" width="45.2851562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2.7109375" style="43" customWidth="1"/>
    <col min="12298" max="12298" width="9.7109375" style="43" customWidth="1"/>
    <col min="12299" max="12544" width="11.5703125" style="43"/>
    <col min="12545" max="12545" width="45.2851562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2.7109375" style="43" customWidth="1"/>
    <col min="12554" max="12554" width="9.7109375" style="43" customWidth="1"/>
    <col min="12555" max="12800" width="11.5703125" style="43"/>
    <col min="12801" max="12801" width="45.2851562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2.7109375" style="43" customWidth="1"/>
    <col min="12810" max="12810" width="9.7109375" style="43" customWidth="1"/>
    <col min="12811" max="13056" width="11.5703125" style="43"/>
    <col min="13057" max="13057" width="45.2851562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2.7109375" style="43" customWidth="1"/>
    <col min="13066" max="13066" width="9.7109375" style="43" customWidth="1"/>
    <col min="13067" max="13312" width="11.5703125" style="43"/>
    <col min="13313" max="13313" width="45.2851562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2.7109375" style="43" customWidth="1"/>
    <col min="13322" max="13322" width="9.7109375" style="43" customWidth="1"/>
    <col min="13323" max="13568" width="11.5703125" style="43"/>
    <col min="13569" max="13569" width="45.2851562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2.7109375" style="43" customWidth="1"/>
    <col min="13578" max="13578" width="9.7109375" style="43" customWidth="1"/>
    <col min="13579" max="13824" width="11.5703125" style="43"/>
    <col min="13825" max="13825" width="45.2851562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2.7109375" style="43" customWidth="1"/>
    <col min="13834" max="13834" width="9.7109375" style="43" customWidth="1"/>
    <col min="13835" max="14080" width="11.5703125" style="43"/>
    <col min="14081" max="14081" width="45.2851562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2.7109375" style="43" customWidth="1"/>
    <col min="14090" max="14090" width="9.7109375" style="43" customWidth="1"/>
    <col min="14091" max="14336" width="11.5703125" style="43"/>
    <col min="14337" max="14337" width="45.2851562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2.7109375" style="43" customWidth="1"/>
    <col min="14346" max="14346" width="9.7109375" style="43" customWidth="1"/>
    <col min="14347" max="14592" width="11.5703125" style="43"/>
    <col min="14593" max="14593" width="45.2851562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2.7109375" style="43" customWidth="1"/>
    <col min="14602" max="14602" width="9.7109375" style="43" customWidth="1"/>
    <col min="14603" max="14848" width="11.5703125" style="43"/>
    <col min="14849" max="14849" width="45.2851562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2.7109375" style="43" customWidth="1"/>
    <col min="14858" max="14858" width="9.7109375" style="43" customWidth="1"/>
    <col min="14859" max="15104" width="11.5703125" style="43"/>
    <col min="15105" max="15105" width="45.2851562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2.7109375" style="43" customWidth="1"/>
    <col min="15114" max="15114" width="9.7109375" style="43" customWidth="1"/>
    <col min="15115" max="15360" width="11.5703125" style="43"/>
    <col min="15361" max="15361" width="45.2851562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2.7109375" style="43" customWidth="1"/>
    <col min="15370" max="15370" width="9.7109375" style="43" customWidth="1"/>
    <col min="15371" max="15616" width="11.5703125" style="43"/>
    <col min="15617" max="15617" width="45.2851562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2.7109375" style="43" customWidth="1"/>
    <col min="15626" max="15626" width="9.7109375" style="43" customWidth="1"/>
    <col min="15627" max="15872" width="11.5703125" style="43"/>
    <col min="15873" max="15873" width="45.2851562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2.7109375" style="43" customWidth="1"/>
    <col min="15882" max="15882" width="9.7109375" style="43" customWidth="1"/>
    <col min="15883" max="16128" width="11.5703125" style="43"/>
    <col min="16129" max="16129" width="45.2851562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2.7109375" style="43" customWidth="1"/>
    <col min="16138" max="16138" width="9.7109375" style="43" customWidth="1"/>
    <col min="16139" max="16384" width="11.5703125" style="43"/>
  </cols>
  <sheetData>
    <row r="1" spans="1:10" s="72" customFormat="1" ht="45" customHeight="1">
      <c r="A1" s="75" t="s">
        <v>705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13.15" customHeight="1" thickBot="1"/>
    <row r="3" spans="1:10" s="72" customFormat="1" ht="19.899999999999999" customHeight="1" thickBot="1">
      <c r="A3" s="71"/>
      <c r="B3" s="71"/>
      <c r="C3" s="71"/>
      <c r="D3" s="71"/>
      <c r="E3" s="71"/>
      <c r="F3" s="71"/>
      <c r="G3" s="1057" t="s">
        <v>440</v>
      </c>
      <c r="H3" s="1058"/>
      <c r="I3" s="1058"/>
      <c r="J3" s="1059"/>
    </row>
    <row r="4" spans="1:10" s="46" customFormat="1" ht="19.899999999999999" customHeight="1" thickBot="1">
      <c r="A4" s="1067"/>
      <c r="B4" s="1060">
        <v>2016</v>
      </c>
      <c r="C4" s="1061"/>
      <c r="D4" s="1062">
        <v>2017</v>
      </c>
      <c r="E4" s="1061"/>
      <c r="G4" s="1063" t="s">
        <v>370</v>
      </c>
      <c r="H4" s="1064"/>
      <c r="I4" s="1065" t="s">
        <v>371</v>
      </c>
      <c r="J4" s="1064"/>
    </row>
    <row r="5" spans="1:10" s="46" customFormat="1" ht="27" customHeight="1" thickBot="1">
      <c r="A5" s="1067"/>
      <c r="B5" s="608" t="s">
        <v>370</v>
      </c>
      <c r="C5" s="609" t="s">
        <v>34</v>
      </c>
      <c r="D5" s="608" t="s">
        <v>370</v>
      </c>
      <c r="E5" s="609" t="s">
        <v>34</v>
      </c>
      <c r="G5" s="614" t="s">
        <v>370</v>
      </c>
      <c r="H5" s="586" t="s">
        <v>102</v>
      </c>
      <c r="I5" s="615" t="s">
        <v>34</v>
      </c>
      <c r="J5" s="586" t="s">
        <v>102</v>
      </c>
    </row>
    <row r="6" spans="1:10" ht="16.149999999999999" customHeight="1">
      <c r="A6" s="125" t="s">
        <v>429</v>
      </c>
      <c r="B6" s="330">
        <v>75</v>
      </c>
      <c r="C6" s="326">
        <v>9850.4169999999995</v>
      </c>
      <c r="D6" s="330">
        <v>102</v>
      </c>
      <c r="E6" s="326">
        <v>11699.05</v>
      </c>
      <c r="G6" s="682">
        <f>D6-B6</f>
        <v>27</v>
      </c>
      <c r="H6" s="683">
        <f>(D6-B6)/B6</f>
        <v>0.36</v>
      </c>
      <c r="I6" s="684">
        <f>E6-C6</f>
        <v>1848.6329999999998</v>
      </c>
      <c r="J6" s="683">
        <f>(E6-C6)/C6</f>
        <v>0.18767053212061985</v>
      </c>
    </row>
    <row r="7" spans="1:10" ht="16.149999999999999" customHeight="1" thickBot="1">
      <c r="A7" s="126" t="s">
        <v>430</v>
      </c>
      <c r="B7" s="336">
        <v>39</v>
      </c>
      <c r="C7" s="311">
        <v>12554.09</v>
      </c>
      <c r="D7" s="336">
        <v>26</v>
      </c>
      <c r="E7" s="311">
        <v>1351.93</v>
      </c>
      <c r="G7" s="685">
        <f t="shared" ref="G7:G19" si="0">D7-B7</f>
        <v>-13</v>
      </c>
      <c r="H7" s="686">
        <f t="shared" ref="H7:H19" si="1">(D7-B7)/B7</f>
        <v>-0.33333333333333331</v>
      </c>
      <c r="I7" s="687">
        <f t="shared" ref="I7:I13" si="2">E7-C7</f>
        <v>-11202.16</v>
      </c>
      <c r="J7" s="686">
        <f t="shared" ref="J7:J13" si="3">(E7-C7)/C7</f>
        <v>-0.89231158929082077</v>
      </c>
    </row>
    <row r="8" spans="1:10" ht="16.149999999999999" customHeight="1" thickBot="1">
      <c r="A8" s="1024" t="s">
        <v>431</v>
      </c>
      <c r="B8" s="691">
        <f>SUM(B6:B7)</f>
        <v>114</v>
      </c>
      <c r="C8" s="660">
        <f>SUM(C6:C7)</f>
        <v>22404.506999999998</v>
      </c>
      <c r="D8" s="691">
        <f>SUM(D6:D7)</f>
        <v>128</v>
      </c>
      <c r="E8" s="660">
        <f>SUM(E6:E7)</f>
        <v>13050.98</v>
      </c>
      <c r="G8" s="688">
        <f t="shared" si="0"/>
        <v>14</v>
      </c>
      <c r="H8" s="689">
        <f t="shared" si="1"/>
        <v>0.12280701754385964</v>
      </c>
      <c r="I8" s="690">
        <f t="shared" si="2"/>
        <v>-9353.5269999999982</v>
      </c>
      <c r="J8" s="689">
        <f t="shared" si="3"/>
        <v>-0.41748416959141299</v>
      </c>
    </row>
    <row r="9" spans="1:10" ht="16.149999999999999" customHeight="1" thickBot="1">
      <c r="A9" s="1024" t="s">
        <v>432</v>
      </c>
      <c r="B9" s="692"/>
      <c r="C9" s="693">
        <v>823.69600000000003</v>
      </c>
      <c r="D9" s="692"/>
      <c r="E9" s="693">
        <v>1665.8</v>
      </c>
      <c r="G9" s="696"/>
      <c r="H9" s="689"/>
      <c r="I9" s="690">
        <f t="shared" si="2"/>
        <v>842.10399999999993</v>
      </c>
      <c r="J9" s="689">
        <f t="shared" si="3"/>
        <v>1.0223480507371649</v>
      </c>
    </row>
    <row r="10" spans="1:10" customFormat="1" ht="16.149999999999999" customHeight="1" thickBot="1">
      <c r="B10" s="331"/>
      <c r="D10" s="331"/>
      <c r="G10" s="599"/>
      <c r="H10" s="599"/>
      <c r="I10" s="599"/>
      <c r="J10" s="599"/>
    </row>
    <row r="11" spans="1:10" ht="16.149999999999999" customHeight="1">
      <c r="A11" s="127" t="s">
        <v>433</v>
      </c>
      <c r="B11" s="332">
        <v>7</v>
      </c>
      <c r="C11" s="326">
        <v>553.76499999999999</v>
      </c>
      <c r="D11" s="332">
        <v>31</v>
      </c>
      <c r="E11" s="326">
        <v>620.42999999999995</v>
      </c>
      <c r="G11" s="682">
        <f t="shared" si="0"/>
        <v>24</v>
      </c>
      <c r="H11" s="683">
        <f t="shared" si="1"/>
        <v>3.4285714285714284</v>
      </c>
      <c r="I11" s="684">
        <f t="shared" si="2"/>
        <v>66.664999999999964</v>
      </c>
      <c r="J11" s="683">
        <f t="shared" si="3"/>
        <v>0.12038500085776452</v>
      </c>
    </row>
    <row r="12" spans="1:10" ht="16.149999999999999" customHeight="1" thickBot="1">
      <c r="A12" s="128" t="s">
        <v>434</v>
      </c>
      <c r="B12" s="333">
        <v>2</v>
      </c>
      <c r="C12" s="311">
        <v>12.04</v>
      </c>
      <c r="D12" s="333">
        <v>0</v>
      </c>
      <c r="E12" s="311">
        <v>0</v>
      </c>
      <c r="G12" s="685">
        <f t="shared" si="0"/>
        <v>-2</v>
      </c>
      <c r="H12" s="686">
        <f t="shared" si="1"/>
        <v>-1</v>
      </c>
      <c r="I12" s="687">
        <f t="shared" si="2"/>
        <v>-12.04</v>
      </c>
      <c r="J12" s="686">
        <f t="shared" si="3"/>
        <v>-1</v>
      </c>
    </row>
    <row r="13" spans="1:10" ht="16.149999999999999" customHeight="1" thickBot="1">
      <c r="A13" s="1024" t="s">
        <v>435</v>
      </c>
      <c r="B13" s="694">
        <v>9</v>
      </c>
      <c r="C13" s="660">
        <v>565.80499999999995</v>
      </c>
      <c r="D13" s="694">
        <f>SUM(D11:D12)</f>
        <v>31</v>
      </c>
      <c r="E13" s="660">
        <f>SUM(E11:E12)</f>
        <v>620.42999999999995</v>
      </c>
      <c r="G13" s="688">
        <f t="shared" si="0"/>
        <v>22</v>
      </c>
      <c r="H13" s="689">
        <f t="shared" si="1"/>
        <v>2.4444444444444446</v>
      </c>
      <c r="I13" s="690">
        <f t="shared" si="2"/>
        <v>54.625</v>
      </c>
      <c r="J13" s="689">
        <f t="shared" si="3"/>
        <v>9.6543862284709403E-2</v>
      </c>
    </row>
    <row r="14" spans="1:10" customFormat="1" ht="16.149999999999999" customHeight="1" thickBot="1">
      <c r="B14" s="331"/>
      <c r="D14" s="331"/>
      <c r="G14" s="599"/>
      <c r="H14" s="599"/>
      <c r="I14" s="599"/>
      <c r="J14" s="599"/>
    </row>
    <row r="15" spans="1:10" ht="16.149999999999999" customHeight="1">
      <c r="A15" s="127" t="s">
        <v>436</v>
      </c>
      <c r="B15" s="330">
        <v>107000</v>
      </c>
      <c r="C15" s="327"/>
      <c r="D15" s="330">
        <v>112000</v>
      </c>
      <c r="E15" s="327"/>
      <c r="G15" s="682">
        <f t="shared" si="0"/>
        <v>5000</v>
      </c>
      <c r="H15" s="640">
        <f t="shared" si="1"/>
        <v>4.6728971962616821E-2</v>
      </c>
      <c r="I15" s="697"/>
      <c r="J15" s="640"/>
    </row>
    <row r="16" spans="1:10" ht="16.149999999999999" customHeight="1">
      <c r="A16" s="129" t="s">
        <v>437</v>
      </c>
      <c r="B16" s="334">
        <v>2600</v>
      </c>
      <c r="C16" s="328"/>
      <c r="D16" s="334">
        <v>2660</v>
      </c>
      <c r="E16" s="328"/>
      <c r="G16" s="698">
        <f t="shared" si="0"/>
        <v>60</v>
      </c>
      <c r="H16" s="588">
        <f t="shared" si="1"/>
        <v>2.3076923076923078E-2</v>
      </c>
      <c r="I16" s="699"/>
      <c r="J16" s="588"/>
    </row>
    <row r="17" spans="1:10" ht="16.149999999999999" customHeight="1">
      <c r="A17" s="129" t="s">
        <v>438</v>
      </c>
      <c r="B17" s="334">
        <v>3300</v>
      </c>
      <c r="C17" s="328"/>
      <c r="D17" s="334">
        <v>2935</v>
      </c>
      <c r="E17" s="328"/>
      <c r="G17" s="698">
        <f t="shared" si="0"/>
        <v>-365</v>
      </c>
      <c r="H17" s="588">
        <f t="shared" si="1"/>
        <v>-0.11060606060606061</v>
      </c>
      <c r="I17" s="699"/>
      <c r="J17" s="588"/>
    </row>
    <row r="18" spans="1:10" ht="16.149999999999999" customHeight="1" thickBot="1">
      <c r="A18" s="128" t="s">
        <v>433</v>
      </c>
      <c r="B18" s="335">
        <v>77</v>
      </c>
      <c r="C18" s="329"/>
      <c r="D18" s="335">
        <v>211</v>
      </c>
      <c r="E18" s="329"/>
      <c r="G18" s="700">
        <f t="shared" si="0"/>
        <v>134</v>
      </c>
      <c r="H18" s="589">
        <f t="shared" si="1"/>
        <v>1.7402597402597402</v>
      </c>
      <c r="I18" s="701"/>
      <c r="J18" s="589"/>
    </row>
    <row r="19" spans="1:10" ht="16.149999999999999" customHeight="1" thickBot="1">
      <c r="A19" s="1025" t="s">
        <v>439</v>
      </c>
      <c r="B19" s="691">
        <f>SUM(B15:B18)</f>
        <v>112977</v>
      </c>
      <c r="C19" s="695"/>
      <c r="D19" s="691">
        <f>SUM(D15:D18)</f>
        <v>117806</v>
      </c>
      <c r="E19" s="695"/>
      <c r="G19" s="702">
        <f t="shared" si="0"/>
        <v>4829</v>
      </c>
      <c r="H19" s="703">
        <f t="shared" si="1"/>
        <v>4.2743213220389993E-2</v>
      </c>
      <c r="I19" s="704"/>
      <c r="J19" s="703"/>
    </row>
    <row r="20" spans="1:10" ht="16.149999999999999" customHeight="1">
      <c r="E20" s="43" t="s">
        <v>4</v>
      </c>
    </row>
    <row r="21" spans="1:10">
      <c r="A21" s="76"/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zoomScaleNormal="100" workbookViewId="0">
      <selection activeCell="L15" sqref="L15"/>
    </sheetView>
  </sheetViews>
  <sheetFormatPr baseColWidth="10" defaultRowHeight="12.75"/>
  <cols>
    <col min="1" max="1" width="13" style="43" customWidth="1"/>
    <col min="2" max="2" width="16.140625" style="43" customWidth="1"/>
    <col min="3" max="3" width="16.5703125" style="43" customWidth="1"/>
    <col min="4" max="4" width="15.7109375" style="43" customWidth="1"/>
    <col min="5" max="5" width="11.5703125" style="43"/>
    <col min="6" max="6" width="12" style="43" bestFit="1" customWidth="1"/>
    <col min="7" max="254" width="11.5703125" style="43"/>
    <col min="255" max="255" width="12.7109375" style="43" customWidth="1"/>
    <col min="256" max="257" width="15.7109375" style="43" customWidth="1"/>
    <col min="258" max="258" width="11.5703125" style="43"/>
    <col min="259" max="259" width="12" style="43" bestFit="1" customWidth="1"/>
    <col min="260" max="510" width="11.5703125" style="43"/>
    <col min="511" max="511" width="12.7109375" style="43" customWidth="1"/>
    <col min="512" max="513" width="15.7109375" style="43" customWidth="1"/>
    <col min="514" max="514" width="11.5703125" style="43"/>
    <col min="515" max="515" width="12" style="43" bestFit="1" customWidth="1"/>
    <col min="516" max="766" width="11.5703125" style="43"/>
    <col min="767" max="767" width="12.7109375" style="43" customWidth="1"/>
    <col min="768" max="769" width="15.7109375" style="43" customWidth="1"/>
    <col min="770" max="770" width="11.5703125" style="43"/>
    <col min="771" max="771" width="12" style="43" bestFit="1" customWidth="1"/>
    <col min="772" max="1022" width="11.5703125" style="43"/>
    <col min="1023" max="1023" width="12.7109375" style="43" customWidth="1"/>
    <col min="1024" max="1025" width="15.7109375" style="43" customWidth="1"/>
    <col min="1026" max="1026" width="11.5703125" style="43"/>
    <col min="1027" max="1027" width="12" style="43" bestFit="1" customWidth="1"/>
    <col min="1028" max="1278" width="11.5703125" style="43"/>
    <col min="1279" max="1279" width="12.7109375" style="43" customWidth="1"/>
    <col min="1280" max="1281" width="15.7109375" style="43" customWidth="1"/>
    <col min="1282" max="1282" width="11.5703125" style="43"/>
    <col min="1283" max="1283" width="12" style="43" bestFit="1" customWidth="1"/>
    <col min="1284" max="1534" width="11.5703125" style="43"/>
    <col min="1535" max="1535" width="12.7109375" style="43" customWidth="1"/>
    <col min="1536" max="1537" width="15.7109375" style="43" customWidth="1"/>
    <col min="1538" max="1538" width="11.5703125" style="43"/>
    <col min="1539" max="1539" width="12" style="43" bestFit="1" customWidth="1"/>
    <col min="1540" max="1790" width="11.5703125" style="43"/>
    <col min="1791" max="1791" width="12.7109375" style="43" customWidth="1"/>
    <col min="1792" max="1793" width="15.7109375" style="43" customWidth="1"/>
    <col min="1794" max="1794" width="11.5703125" style="43"/>
    <col min="1795" max="1795" width="12" style="43" bestFit="1" customWidth="1"/>
    <col min="1796" max="2046" width="11.5703125" style="43"/>
    <col min="2047" max="2047" width="12.7109375" style="43" customWidth="1"/>
    <col min="2048" max="2049" width="15.7109375" style="43" customWidth="1"/>
    <col min="2050" max="2050" width="11.5703125" style="43"/>
    <col min="2051" max="2051" width="12" style="43" bestFit="1" customWidth="1"/>
    <col min="2052" max="2302" width="11.5703125" style="43"/>
    <col min="2303" max="2303" width="12.7109375" style="43" customWidth="1"/>
    <col min="2304" max="2305" width="15.7109375" style="43" customWidth="1"/>
    <col min="2306" max="2306" width="11.5703125" style="43"/>
    <col min="2307" max="2307" width="12" style="43" bestFit="1" customWidth="1"/>
    <col min="2308" max="2558" width="11.5703125" style="43"/>
    <col min="2559" max="2559" width="12.7109375" style="43" customWidth="1"/>
    <col min="2560" max="2561" width="15.7109375" style="43" customWidth="1"/>
    <col min="2562" max="2562" width="11.5703125" style="43"/>
    <col min="2563" max="2563" width="12" style="43" bestFit="1" customWidth="1"/>
    <col min="2564" max="2814" width="11.5703125" style="43"/>
    <col min="2815" max="2815" width="12.7109375" style="43" customWidth="1"/>
    <col min="2816" max="2817" width="15.7109375" style="43" customWidth="1"/>
    <col min="2818" max="2818" width="11.5703125" style="43"/>
    <col min="2819" max="2819" width="12" style="43" bestFit="1" customWidth="1"/>
    <col min="2820" max="3070" width="11.5703125" style="43"/>
    <col min="3071" max="3071" width="12.7109375" style="43" customWidth="1"/>
    <col min="3072" max="3073" width="15.7109375" style="43" customWidth="1"/>
    <col min="3074" max="3074" width="11.5703125" style="43"/>
    <col min="3075" max="3075" width="12" style="43" bestFit="1" customWidth="1"/>
    <col min="3076" max="3326" width="11.5703125" style="43"/>
    <col min="3327" max="3327" width="12.7109375" style="43" customWidth="1"/>
    <col min="3328" max="3329" width="15.7109375" style="43" customWidth="1"/>
    <col min="3330" max="3330" width="11.5703125" style="43"/>
    <col min="3331" max="3331" width="12" style="43" bestFit="1" customWidth="1"/>
    <col min="3332" max="3582" width="11.5703125" style="43"/>
    <col min="3583" max="3583" width="12.7109375" style="43" customWidth="1"/>
    <col min="3584" max="3585" width="15.7109375" style="43" customWidth="1"/>
    <col min="3586" max="3586" width="11.5703125" style="43"/>
    <col min="3587" max="3587" width="12" style="43" bestFit="1" customWidth="1"/>
    <col min="3588" max="3838" width="11.5703125" style="43"/>
    <col min="3839" max="3839" width="12.7109375" style="43" customWidth="1"/>
    <col min="3840" max="3841" width="15.7109375" style="43" customWidth="1"/>
    <col min="3842" max="3842" width="11.5703125" style="43"/>
    <col min="3843" max="3843" width="12" style="43" bestFit="1" customWidth="1"/>
    <col min="3844" max="4094" width="11.5703125" style="43"/>
    <col min="4095" max="4095" width="12.7109375" style="43" customWidth="1"/>
    <col min="4096" max="4097" width="15.7109375" style="43" customWidth="1"/>
    <col min="4098" max="4098" width="11.5703125" style="43"/>
    <col min="4099" max="4099" width="12" style="43" bestFit="1" customWidth="1"/>
    <col min="4100" max="4350" width="11.5703125" style="43"/>
    <col min="4351" max="4351" width="12.7109375" style="43" customWidth="1"/>
    <col min="4352" max="4353" width="15.7109375" style="43" customWidth="1"/>
    <col min="4354" max="4354" width="11.5703125" style="43"/>
    <col min="4355" max="4355" width="12" style="43" bestFit="1" customWidth="1"/>
    <col min="4356" max="4606" width="11.5703125" style="43"/>
    <col min="4607" max="4607" width="12.7109375" style="43" customWidth="1"/>
    <col min="4608" max="4609" width="15.7109375" style="43" customWidth="1"/>
    <col min="4610" max="4610" width="11.5703125" style="43"/>
    <col min="4611" max="4611" width="12" style="43" bestFit="1" customWidth="1"/>
    <col min="4612" max="4862" width="11.5703125" style="43"/>
    <col min="4863" max="4863" width="12.7109375" style="43" customWidth="1"/>
    <col min="4864" max="4865" width="15.7109375" style="43" customWidth="1"/>
    <col min="4866" max="4866" width="11.5703125" style="43"/>
    <col min="4867" max="4867" width="12" style="43" bestFit="1" customWidth="1"/>
    <col min="4868" max="5118" width="11.5703125" style="43"/>
    <col min="5119" max="5119" width="12.7109375" style="43" customWidth="1"/>
    <col min="5120" max="5121" width="15.7109375" style="43" customWidth="1"/>
    <col min="5122" max="5122" width="11.5703125" style="43"/>
    <col min="5123" max="5123" width="12" style="43" bestFit="1" customWidth="1"/>
    <col min="5124" max="5374" width="11.5703125" style="43"/>
    <col min="5375" max="5375" width="12.7109375" style="43" customWidth="1"/>
    <col min="5376" max="5377" width="15.7109375" style="43" customWidth="1"/>
    <col min="5378" max="5378" width="11.5703125" style="43"/>
    <col min="5379" max="5379" width="12" style="43" bestFit="1" customWidth="1"/>
    <col min="5380" max="5630" width="11.5703125" style="43"/>
    <col min="5631" max="5631" width="12.7109375" style="43" customWidth="1"/>
    <col min="5632" max="5633" width="15.7109375" style="43" customWidth="1"/>
    <col min="5634" max="5634" width="11.5703125" style="43"/>
    <col min="5635" max="5635" width="12" style="43" bestFit="1" customWidth="1"/>
    <col min="5636" max="5886" width="11.5703125" style="43"/>
    <col min="5887" max="5887" width="12.7109375" style="43" customWidth="1"/>
    <col min="5888" max="5889" width="15.7109375" style="43" customWidth="1"/>
    <col min="5890" max="5890" width="11.5703125" style="43"/>
    <col min="5891" max="5891" width="12" style="43" bestFit="1" customWidth="1"/>
    <col min="5892" max="6142" width="11.5703125" style="43"/>
    <col min="6143" max="6143" width="12.7109375" style="43" customWidth="1"/>
    <col min="6144" max="6145" width="15.7109375" style="43" customWidth="1"/>
    <col min="6146" max="6146" width="11.5703125" style="43"/>
    <col min="6147" max="6147" width="12" style="43" bestFit="1" customWidth="1"/>
    <col min="6148" max="6398" width="11.5703125" style="43"/>
    <col min="6399" max="6399" width="12.7109375" style="43" customWidth="1"/>
    <col min="6400" max="6401" width="15.7109375" style="43" customWidth="1"/>
    <col min="6402" max="6402" width="11.5703125" style="43"/>
    <col min="6403" max="6403" width="12" style="43" bestFit="1" customWidth="1"/>
    <col min="6404" max="6654" width="11.5703125" style="43"/>
    <col min="6655" max="6655" width="12.7109375" style="43" customWidth="1"/>
    <col min="6656" max="6657" width="15.7109375" style="43" customWidth="1"/>
    <col min="6658" max="6658" width="11.5703125" style="43"/>
    <col min="6659" max="6659" width="12" style="43" bestFit="1" customWidth="1"/>
    <col min="6660" max="6910" width="11.5703125" style="43"/>
    <col min="6911" max="6911" width="12.7109375" style="43" customWidth="1"/>
    <col min="6912" max="6913" width="15.7109375" style="43" customWidth="1"/>
    <col min="6914" max="6914" width="11.5703125" style="43"/>
    <col min="6915" max="6915" width="12" style="43" bestFit="1" customWidth="1"/>
    <col min="6916" max="7166" width="11.5703125" style="43"/>
    <col min="7167" max="7167" width="12.7109375" style="43" customWidth="1"/>
    <col min="7168" max="7169" width="15.7109375" style="43" customWidth="1"/>
    <col min="7170" max="7170" width="11.5703125" style="43"/>
    <col min="7171" max="7171" width="12" style="43" bestFit="1" customWidth="1"/>
    <col min="7172" max="7422" width="11.5703125" style="43"/>
    <col min="7423" max="7423" width="12.7109375" style="43" customWidth="1"/>
    <col min="7424" max="7425" width="15.7109375" style="43" customWidth="1"/>
    <col min="7426" max="7426" width="11.5703125" style="43"/>
    <col min="7427" max="7427" width="12" style="43" bestFit="1" customWidth="1"/>
    <col min="7428" max="7678" width="11.5703125" style="43"/>
    <col min="7679" max="7679" width="12.7109375" style="43" customWidth="1"/>
    <col min="7680" max="7681" width="15.7109375" style="43" customWidth="1"/>
    <col min="7682" max="7682" width="11.5703125" style="43"/>
    <col min="7683" max="7683" width="12" style="43" bestFit="1" customWidth="1"/>
    <col min="7684" max="7934" width="11.5703125" style="43"/>
    <col min="7935" max="7935" width="12.7109375" style="43" customWidth="1"/>
    <col min="7936" max="7937" width="15.7109375" style="43" customWidth="1"/>
    <col min="7938" max="7938" width="11.5703125" style="43"/>
    <col min="7939" max="7939" width="12" style="43" bestFit="1" customWidth="1"/>
    <col min="7940" max="8190" width="11.5703125" style="43"/>
    <col min="8191" max="8191" width="12.7109375" style="43" customWidth="1"/>
    <col min="8192" max="8193" width="15.7109375" style="43" customWidth="1"/>
    <col min="8194" max="8194" width="11.5703125" style="43"/>
    <col min="8195" max="8195" width="12" style="43" bestFit="1" customWidth="1"/>
    <col min="8196" max="8446" width="11.5703125" style="43"/>
    <col min="8447" max="8447" width="12.7109375" style="43" customWidth="1"/>
    <col min="8448" max="8449" width="15.7109375" style="43" customWidth="1"/>
    <col min="8450" max="8450" width="11.5703125" style="43"/>
    <col min="8451" max="8451" width="12" style="43" bestFit="1" customWidth="1"/>
    <col min="8452" max="8702" width="11.5703125" style="43"/>
    <col min="8703" max="8703" width="12.7109375" style="43" customWidth="1"/>
    <col min="8704" max="8705" width="15.7109375" style="43" customWidth="1"/>
    <col min="8706" max="8706" width="11.5703125" style="43"/>
    <col min="8707" max="8707" width="12" style="43" bestFit="1" customWidth="1"/>
    <col min="8708" max="8958" width="11.5703125" style="43"/>
    <col min="8959" max="8959" width="12.7109375" style="43" customWidth="1"/>
    <col min="8960" max="8961" width="15.7109375" style="43" customWidth="1"/>
    <col min="8962" max="8962" width="11.5703125" style="43"/>
    <col min="8963" max="8963" width="12" style="43" bestFit="1" customWidth="1"/>
    <col min="8964" max="9214" width="11.5703125" style="43"/>
    <col min="9215" max="9215" width="12.7109375" style="43" customWidth="1"/>
    <col min="9216" max="9217" width="15.7109375" style="43" customWidth="1"/>
    <col min="9218" max="9218" width="11.5703125" style="43"/>
    <col min="9219" max="9219" width="12" style="43" bestFit="1" customWidth="1"/>
    <col min="9220" max="9470" width="11.5703125" style="43"/>
    <col min="9471" max="9471" width="12.7109375" style="43" customWidth="1"/>
    <col min="9472" max="9473" width="15.7109375" style="43" customWidth="1"/>
    <col min="9474" max="9474" width="11.5703125" style="43"/>
    <col min="9475" max="9475" width="12" style="43" bestFit="1" customWidth="1"/>
    <col min="9476" max="9726" width="11.5703125" style="43"/>
    <col min="9727" max="9727" width="12.7109375" style="43" customWidth="1"/>
    <col min="9728" max="9729" width="15.7109375" style="43" customWidth="1"/>
    <col min="9730" max="9730" width="11.5703125" style="43"/>
    <col min="9731" max="9731" width="12" style="43" bestFit="1" customWidth="1"/>
    <col min="9732" max="9982" width="11.5703125" style="43"/>
    <col min="9983" max="9983" width="12.7109375" style="43" customWidth="1"/>
    <col min="9984" max="9985" width="15.7109375" style="43" customWidth="1"/>
    <col min="9986" max="9986" width="11.5703125" style="43"/>
    <col min="9987" max="9987" width="12" style="43" bestFit="1" customWidth="1"/>
    <col min="9988" max="10238" width="11.5703125" style="43"/>
    <col min="10239" max="10239" width="12.7109375" style="43" customWidth="1"/>
    <col min="10240" max="10241" width="15.7109375" style="43" customWidth="1"/>
    <col min="10242" max="10242" width="11.5703125" style="43"/>
    <col min="10243" max="10243" width="12" style="43" bestFit="1" customWidth="1"/>
    <col min="10244" max="10494" width="11.5703125" style="43"/>
    <col min="10495" max="10495" width="12.7109375" style="43" customWidth="1"/>
    <col min="10496" max="10497" width="15.7109375" style="43" customWidth="1"/>
    <col min="10498" max="10498" width="11.5703125" style="43"/>
    <col min="10499" max="10499" width="12" style="43" bestFit="1" customWidth="1"/>
    <col min="10500" max="10750" width="11.5703125" style="43"/>
    <col min="10751" max="10751" width="12.7109375" style="43" customWidth="1"/>
    <col min="10752" max="10753" width="15.7109375" style="43" customWidth="1"/>
    <col min="10754" max="10754" width="11.5703125" style="43"/>
    <col min="10755" max="10755" width="12" style="43" bestFit="1" customWidth="1"/>
    <col min="10756" max="11006" width="11.5703125" style="43"/>
    <col min="11007" max="11007" width="12.7109375" style="43" customWidth="1"/>
    <col min="11008" max="11009" width="15.7109375" style="43" customWidth="1"/>
    <col min="11010" max="11010" width="11.5703125" style="43"/>
    <col min="11011" max="11011" width="12" style="43" bestFit="1" customWidth="1"/>
    <col min="11012" max="11262" width="11.5703125" style="43"/>
    <col min="11263" max="11263" width="12.7109375" style="43" customWidth="1"/>
    <col min="11264" max="11265" width="15.7109375" style="43" customWidth="1"/>
    <col min="11266" max="11266" width="11.5703125" style="43"/>
    <col min="11267" max="11267" width="12" style="43" bestFit="1" customWidth="1"/>
    <col min="11268" max="11518" width="11.5703125" style="43"/>
    <col min="11519" max="11519" width="12.7109375" style="43" customWidth="1"/>
    <col min="11520" max="11521" width="15.7109375" style="43" customWidth="1"/>
    <col min="11522" max="11522" width="11.5703125" style="43"/>
    <col min="11523" max="11523" width="12" style="43" bestFit="1" customWidth="1"/>
    <col min="11524" max="11774" width="11.5703125" style="43"/>
    <col min="11775" max="11775" width="12.7109375" style="43" customWidth="1"/>
    <col min="11776" max="11777" width="15.7109375" style="43" customWidth="1"/>
    <col min="11778" max="11778" width="11.5703125" style="43"/>
    <col min="11779" max="11779" width="12" style="43" bestFit="1" customWidth="1"/>
    <col min="11780" max="12030" width="11.5703125" style="43"/>
    <col min="12031" max="12031" width="12.7109375" style="43" customWidth="1"/>
    <col min="12032" max="12033" width="15.7109375" style="43" customWidth="1"/>
    <col min="12034" max="12034" width="11.5703125" style="43"/>
    <col min="12035" max="12035" width="12" style="43" bestFit="1" customWidth="1"/>
    <col min="12036" max="12286" width="11.5703125" style="43"/>
    <col min="12287" max="12287" width="12.7109375" style="43" customWidth="1"/>
    <col min="12288" max="12289" width="15.7109375" style="43" customWidth="1"/>
    <col min="12290" max="12290" width="11.5703125" style="43"/>
    <col min="12291" max="12291" width="12" style="43" bestFit="1" customWidth="1"/>
    <col min="12292" max="12542" width="11.5703125" style="43"/>
    <col min="12543" max="12543" width="12.7109375" style="43" customWidth="1"/>
    <col min="12544" max="12545" width="15.7109375" style="43" customWidth="1"/>
    <col min="12546" max="12546" width="11.5703125" style="43"/>
    <col min="12547" max="12547" width="12" style="43" bestFit="1" customWidth="1"/>
    <col min="12548" max="12798" width="11.5703125" style="43"/>
    <col min="12799" max="12799" width="12.7109375" style="43" customWidth="1"/>
    <col min="12800" max="12801" width="15.7109375" style="43" customWidth="1"/>
    <col min="12802" max="12802" width="11.5703125" style="43"/>
    <col min="12803" max="12803" width="12" style="43" bestFit="1" customWidth="1"/>
    <col min="12804" max="13054" width="11.5703125" style="43"/>
    <col min="13055" max="13055" width="12.7109375" style="43" customWidth="1"/>
    <col min="13056" max="13057" width="15.7109375" style="43" customWidth="1"/>
    <col min="13058" max="13058" width="11.5703125" style="43"/>
    <col min="13059" max="13059" width="12" style="43" bestFit="1" customWidth="1"/>
    <col min="13060" max="13310" width="11.5703125" style="43"/>
    <col min="13311" max="13311" width="12.7109375" style="43" customWidth="1"/>
    <col min="13312" max="13313" width="15.7109375" style="43" customWidth="1"/>
    <col min="13314" max="13314" width="11.5703125" style="43"/>
    <col min="13315" max="13315" width="12" style="43" bestFit="1" customWidth="1"/>
    <col min="13316" max="13566" width="11.5703125" style="43"/>
    <col min="13567" max="13567" width="12.7109375" style="43" customWidth="1"/>
    <col min="13568" max="13569" width="15.7109375" style="43" customWidth="1"/>
    <col min="13570" max="13570" width="11.5703125" style="43"/>
    <col min="13571" max="13571" width="12" style="43" bestFit="1" customWidth="1"/>
    <col min="13572" max="13822" width="11.5703125" style="43"/>
    <col min="13823" max="13823" width="12.7109375" style="43" customWidth="1"/>
    <col min="13824" max="13825" width="15.7109375" style="43" customWidth="1"/>
    <col min="13826" max="13826" width="11.5703125" style="43"/>
    <col min="13827" max="13827" width="12" style="43" bestFit="1" customWidth="1"/>
    <col min="13828" max="14078" width="11.5703125" style="43"/>
    <col min="14079" max="14079" width="12.7109375" style="43" customWidth="1"/>
    <col min="14080" max="14081" width="15.7109375" style="43" customWidth="1"/>
    <col min="14082" max="14082" width="11.5703125" style="43"/>
    <col min="14083" max="14083" width="12" style="43" bestFit="1" customWidth="1"/>
    <col min="14084" max="14334" width="11.5703125" style="43"/>
    <col min="14335" max="14335" width="12.7109375" style="43" customWidth="1"/>
    <col min="14336" max="14337" width="15.7109375" style="43" customWidth="1"/>
    <col min="14338" max="14338" width="11.5703125" style="43"/>
    <col min="14339" max="14339" width="12" style="43" bestFit="1" customWidth="1"/>
    <col min="14340" max="14590" width="11.5703125" style="43"/>
    <col min="14591" max="14591" width="12.7109375" style="43" customWidth="1"/>
    <col min="14592" max="14593" width="15.7109375" style="43" customWidth="1"/>
    <col min="14594" max="14594" width="11.5703125" style="43"/>
    <col min="14595" max="14595" width="12" style="43" bestFit="1" customWidth="1"/>
    <col min="14596" max="14846" width="11.5703125" style="43"/>
    <col min="14847" max="14847" width="12.7109375" style="43" customWidth="1"/>
    <col min="14848" max="14849" width="15.7109375" style="43" customWidth="1"/>
    <col min="14850" max="14850" width="11.5703125" style="43"/>
    <col min="14851" max="14851" width="12" style="43" bestFit="1" customWidth="1"/>
    <col min="14852" max="15102" width="11.5703125" style="43"/>
    <col min="15103" max="15103" width="12.7109375" style="43" customWidth="1"/>
    <col min="15104" max="15105" width="15.7109375" style="43" customWidth="1"/>
    <col min="15106" max="15106" width="11.5703125" style="43"/>
    <col min="15107" max="15107" width="12" style="43" bestFit="1" customWidth="1"/>
    <col min="15108" max="15358" width="11.5703125" style="43"/>
    <col min="15359" max="15359" width="12.7109375" style="43" customWidth="1"/>
    <col min="15360" max="15361" width="15.7109375" style="43" customWidth="1"/>
    <col min="15362" max="15362" width="11.5703125" style="43"/>
    <col min="15363" max="15363" width="12" style="43" bestFit="1" customWidth="1"/>
    <col min="15364" max="15614" width="11.5703125" style="43"/>
    <col min="15615" max="15615" width="12.7109375" style="43" customWidth="1"/>
    <col min="15616" max="15617" width="15.7109375" style="43" customWidth="1"/>
    <col min="15618" max="15618" width="11.5703125" style="43"/>
    <col min="15619" max="15619" width="12" style="43" bestFit="1" customWidth="1"/>
    <col min="15620" max="15870" width="11.5703125" style="43"/>
    <col min="15871" max="15871" width="12.7109375" style="43" customWidth="1"/>
    <col min="15872" max="15873" width="15.7109375" style="43" customWidth="1"/>
    <col min="15874" max="15874" width="11.5703125" style="43"/>
    <col min="15875" max="15875" width="12" style="43" bestFit="1" customWidth="1"/>
    <col min="15876" max="16126" width="11.5703125" style="43"/>
    <col min="16127" max="16127" width="12.7109375" style="43" customWidth="1"/>
    <col min="16128" max="16129" width="15.7109375" style="43" customWidth="1"/>
    <col min="16130" max="16130" width="11.5703125" style="43"/>
    <col min="16131" max="16131" width="12" style="43" bestFit="1" customWidth="1"/>
    <col min="16132" max="16384" width="11.5703125" style="43"/>
  </cols>
  <sheetData>
    <row r="1" spans="1:6" ht="45" customHeight="1">
      <c r="A1" s="75" t="s">
        <v>441</v>
      </c>
      <c r="B1" s="75"/>
      <c r="C1" s="75"/>
      <c r="D1" s="75"/>
      <c r="E1" s="75"/>
      <c r="F1" s="75"/>
    </row>
    <row r="2" spans="1:6">
      <c r="B2" s="76"/>
    </row>
    <row r="3" spans="1:6">
      <c r="B3" s="76"/>
    </row>
    <row r="4" spans="1:6">
      <c r="B4" s="76"/>
    </row>
    <row r="5" spans="1:6">
      <c r="B5" s="76"/>
    </row>
    <row r="6" spans="1:6">
      <c r="B6" s="76"/>
    </row>
    <row r="7" spans="1:6">
      <c r="B7" s="76"/>
    </row>
    <row r="8" spans="1:6">
      <c r="B8" s="76"/>
    </row>
    <row r="9" spans="1:6">
      <c r="B9" s="76"/>
    </row>
    <row r="10" spans="1:6">
      <c r="B10" s="76"/>
    </row>
    <row r="11" spans="1:6">
      <c r="B11" s="76"/>
    </row>
    <row r="12" spans="1:6">
      <c r="B12" s="76"/>
    </row>
    <row r="13" spans="1:6">
      <c r="B13" s="76"/>
    </row>
    <row r="14" spans="1:6">
      <c r="B14" s="76"/>
    </row>
    <row r="15" spans="1:6">
      <c r="B15" s="76"/>
    </row>
    <row r="16" spans="1:6">
      <c r="B16" s="76"/>
    </row>
    <row r="17" spans="1:6">
      <c r="B17" s="76"/>
    </row>
    <row r="20" spans="1:6" ht="34.9" customHeight="1"/>
    <row r="21" spans="1:6" ht="18" customHeight="1"/>
    <row r="22" spans="1:6" ht="18" customHeight="1">
      <c r="F22" s="130"/>
    </row>
    <row r="23" spans="1:6" ht="40.5" customHeight="1">
      <c r="B23"/>
    </row>
    <row r="24" spans="1:6" ht="18" customHeight="1" thickBot="1">
      <c r="B24"/>
    </row>
    <row r="25" spans="1:6" ht="28.5" customHeight="1">
      <c r="A25" s="1026" t="s">
        <v>442</v>
      </c>
      <c r="B25" s="1027" t="s">
        <v>443</v>
      </c>
      <c r="C25"/>
    </row>
    <row r="26" spans="1:6" ht="18" customHeight="1">
      <c r="A26" s="761">
        <v>2002</v>
      </c>
      <c r="B26" s="210">
        <v>3055</v>
      </c>
      <c r="C26"/>
    </row>
    <row r="27" spans="1:6" ht="18" customHeight="1">
      <c r="A27" s="761">
        <v>2003</v>
      </c>
      <c r="B27" s="210">
        <v>49712</v>
      </c>
      <c r="C27"/>
    </row>
    <row r="28" spans="1:6" ht="18" customHeight="1">
      <c r="A28" s="761">
        <v>2004</v>
      </c>
      <c r="B28" s="210">
        <v>70724</v>
      </c>
      <c r="C28"/>
    </row>
    <row r="29" spans="1:6" ht="18" customHeight="1">
      <c r="A29" s="761">
        <v>2005</v>
      </c>
      <c r="B29" s="210">
        <v>93169</v>
      </c>
      <c r="C29"/>
    </row>
    <row r="30" spans="1:6" ht="18" customHeight="1">
      <c r="A30" s="761">
        <v>2006</v>
      </c>
      <c r="B30" s="210">
        <v>137147</v>
      </c>
      <c r="C30"/>
    </row>
    <row r="31" spans="1:6" ht="18" customHeight="1">
      <c r="A31" s="761">
        <v>2007</v>
      </c>
      <c r="B31" s="210">
        <v>156423</v>
      </c>
      <c r="C31"/>
    </row>
    <row r="32" spans="1:6" ht="18" customHeight="1">
      <c r="A32" s="761">
        <v>2008</v>
      </c>
      <c r="B32" s="210">
        <v>165411</v>
      </c>
      <c r="C32"/>
    </row>
    <row r="33" spans="1:3" ht="18" customHeight="1">
      <c r="A33" s="761">
        <v>2009</v>
      </c>
      <c r="B33" s="210">
        <v>169670</v>
      </c>
      <c r="C33"/>
    </row>
    <row r="34" spans="1:3" ht="18" customHeight="1">
      <c r="A34" s="761">
        <v>2010</v>
      </c>
      <c r="B34" s="210">
        <v>183206</v>
      </c>
      <c r="C34"/>
    </row>
    <row r="35" spans="1:3" ht="18" customHeight="1">
      <c r="A35" s="761">
        <v>2011</v>
      </c>
      <c r="B35" s="210">
        <v>189134</v>
      </c>
      <c r="C35"/>
    </row>
    <row r="36" spans="1:3" ht="18" customHeight="1">
      <c r="A36" s="761">
        <v>2012</v>
      </c>
      <c r="B36" s="210">
        <v>195165</v>
      </c>
      <c r="C36"/>
    </row>
    <row r="37" spans="1:3" ht="18" customHeight="1">
      <c r="A37" s="761">
        <v>2013</v>
      </c>
      <c r="B37" s="210">
        <v>189526</v>
      </c>
      <c r="C37"/>
    </row>
    <row r="38" spans="1:3" ht="18" customHeight="1">
      <c r="A38" s="761">
        <v>2014</v>
      </c>
      <c r="B38" s="210">
        <v>181374</v>
      </c>
      <c r="C38"/>
    </row>
    <row r="39" spans="1:3" ht="18" customHeight="1">
      <c r="A39" s="761">
        <v>2015</v>
      </c>
      <c r="B39" s="210">
        <v>178257</v>
      </c>
      <c r="C39"/>
    </row>
    <row r="40" spans="1:3" ht="18" customHeight="1">
      <c r="A40" s="761">
        <v>2016</v>
      </c>
      <c r="B40" s="210">
        <v>179060</v>
      </c>
      <c r="C40"/>
    </row>
    <row r="41" spans="1:3" ht="18" customHeight="1" thickBot="1">
      <c r="A41" s="762">
        <v>2017</v>
      </c>
      <c r="B41" s="361">
        <v>179414</v>
      </c>
      <c r="C41"/>
    </row>
    <row r="42" spans="1:3" ht="18" customHeight="1"/>
    <row r="43" spans="1:3" ht="18" customHeight="1"/>
    <row r="44" spans="1:3" ht="18" customHeight="1"/>
    <row r="45" spans="1:3" ht="18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zoomScaleNormal="100" workbookViewId="0">
      <selection activeCell="C26" sqref="C26"/>
    </sheetView>
  </sheetViews>
  <sheetFormatPr baseColWidth="10" defaultRowHeight="12.75"/>
  <cols>
    <col min="1" max="1" width="11.5703125" style="43" customWidth="1"/>
    <col min="2" max="2" width="17.140625" style="43" customWidth="1"/>
    <col min="3" max="3" width="18.28515625" style="43" customWidth="1"/>
    <col min="4" max="4" width="15.7109375" style="43" customWidth="1"/>
    <col min="5" max="5" width="13.7109375" style="43" customWidth="1"/>
    <col min="6" max="253" width="11.5703125" style="43"/>
    <col min="254" max="254" width="12.7109375" style="43" customWidth="1"/>
    <col min="255" max="256" width="15.7109375" style="43" customWidth="1"/>
    <col min="257" max="257" width="11.5703125" style="43"/>
    <col min="258" max="258" width="12" style="43" bestFit="1" customWidth="1"/>
    <col min="259" max="509" width="11.5703125" style="43"/>
    <col min="510" max="510" width="12.7109375" style="43" customWidth="1"/>
    <col min="511" max="512" width="15.7109375" style="43" customWidth="1"/>
    <col min="513" max="513" width="11.5703125" style="43"/>
    <col min="514" max="514" width="12" style="43" bestFit="1" customWidth="1"/>
    <col min="515" max="765" width="11.5703125" style="43"/>
    <col min="766" max="766" width="12.7109375" style="43" customWidth="1"/>
    <col min="767" max="768" width="15.7109375" style="43" customWidth="1"/>
    <col min="769" max="769" width="11.5703125" style="43"/>
    <col min="770" max="770" width="12" style="43" bestFit="1" customWidth="1"/>
    <col min="771" max="1021" width="11.5703125" style="43"/>
    <col min="1022" max="1022" width="12.7109375" style="43" customWidth="1"/>
    <col min="1023" max="1024" width="15.7109375" style="43" customWidth="1"/>
    <col min="1025" max="1025" width="11.5703125" style="43"/>
    <col min="1026" max="1026" width="12" style="43" bestFit="1" customWidth="1"/>
    <col min="1027" max="1277" width="11.5703125" style="43"/>
    <col min="1278" max="1278" width="12.7109375" style="43" customWidth="1"/>
    <col min="1279" max="1280" width="15.7109375" style="43" customWidth="1"/>
    <col min="1281" max="1281" width="11.5703125" style="43"/>
    <col min="1282" max="1282" width="12" style="43" bestFit="1" customWidth="1"/>
    <col min="1283" max="1533" width="11.5703125" style="43"/>
    <col min="1534" max="1534" width="12.7109375" style="43" customWidth="1"/>
    <col min="1535" max="1536" width="15.7109375" style="43" customWidth="1"/>
    <col min="1537" max="1537" width="11.5703125" style="43"/>
    <col min="1538" max="1538" width="12" style="43" bestFit="1" customWidth="1"/>
    <col min="1539" max="1789" width="11.5703125" style="43"/>
    <col min="1790" max="1790" width="12.7109375" style="43" customWidth="1"/>
    <col min="1791" max="1792" width="15.7109375" style="43" customWidth="1"/>
    <col min="1793" max="1793" width="11.5703125" style="43"/>
    <col min="1794" max="1794" width="12" style="43" bestFit="1" customWidth="1"/>
    <col min="1795" max="2045" width="11.5703125" style="43"/>
    <col min="2046" max="2046" width="12.7109375" style="43" customWidth="1"/>
    <col min="2047" max="2048" width="15.7109375" style="43" customWidth="1"/>
    <col min="2049" max="2049" width="11.5703125" style="43"/>
    <col min="2050" max="2050" width="12" style="43" bestFit="1" customWidth="1"/>
    <col min="2051" max="2301" width="11.5703125" style="43"/>
    <col min="2302" max="2302" width="12.7109375" style="43" customWidth="1"/>
    <col min="2303" max="2304" width="15.7109375" style="43" customWidth="1"/>
    <col min="2305" max="2305" width="11.5703125" style="43"/>
    <col min="2306" max="2306" width="12" style="43" bestFit="1" customWidth="1"/>
    <col min="2307" max="2557" width="11.5703125" style="43"/>
    <col min="2558" max="2558" width="12.7109375" style="43" customWidth="1"/>
    <col min="2559" max="2560" width="15.7109375" style="43" customWidth="1"/>
    <col min="2561" max="2561" width="11.5703125" style="43"/>
    <col min="2562" max="2562" width="12" style="43" bestFit="1" customWidth="1"/>
    <col min="2563" max="2813" width="11.5703125" style="43"/>
    <col min="2814" max="2814" width="12.7109375" style="43" customWidth="1"/>
    <col min="2815" max="2816" width="15.7109375" style="43" customWidth="1"/>
    <col min="2817" max="2817" width="11.5703125" style="43"/>
    <col min="2818" max="2818" width="12" style="43" bestFit="1" customWidth="1"/>
    <col min="2819" max="3069" width="11.5703125" style="43"/>
    <col min="3070" max="3070" width="12.7109375" style="43" customWidth="1"/>
    <col min="3071" max="3072" width="15.7109375" style="43" customWidth="1"/>
    <col min="3073" max="3073" width="11.5703125" style="43"/>
    <col min="3074" max="3074" width="12" style="43" bestFit="1" customWidth="1"/>
    <col min="3075" max="3325" width="11.5703125" style="43"/>
    <col min="3326" max="3326" width="12.7109375" style="43" customWidth="1"/>
    <col min="3327" max="3328" width="15.7109375" style="43" customWidth="1"/>
    <col min="3329" max="3329" width="11.5703125" style="43"/>
    <col min="3330" max="3330" width="12" style="43" bestFit="1" customWidth="1"/>
    <col min="3331" max="3581" width="11.5703125" style="43"/>
    <col min="3582" max="3582" width="12.7109375" style="43" customWidth="1"/>
    <col min="3583" max="3584" width="15.7109375" style="43" customWidth="1"/>
    <col min="3585" max="3585" width="11.5703125" style="43"/>
    <col min="3586" max="3586" width="12" style="43" bestFit="1" customWidth="1"/>
    <col min="3587" max="3837" width="11.5703125" style="43"/>
    <col min="3838" max="3838" width="12.7109375" style="43" customWidth="1"/>
    <col min="3839" max="3840" width="15.7109375" style="43" customWidth="1"/>
    <col min="3841" max="3841" width="11.5703125" style="43"/>
    <col min="3842" max="3842" width="12" style="43" bestFit="1" customWidth="1"/>
    <col min="3843" max="4093" width="11.5703125" style="43"/>
    <col min="4094" max="4094" width="12.7109375" style="43" customWidth="1"/>
    <col min="4095" max="4096" width="15.7109375" style="43" customWidth="1"/>
    <col min="4097" max="4097" width="11.5703125" style="43"/>
    <col min="4098" max="4098" width="12" style="43" bestFit="1" customWidth="1"/>
    <col min="4099" max="4349" width="11.5703125" style="43"/>
    <col min="4350" max="4350" width="12.7109375" style="43" customWidth="1"/>
    <col min="4351" max="4352" width="15.7109375" style="43" customWidth="1"/>
    <col min="4353" max="4353" width="11.5703125" style="43"/>
    <col min="4354" max="4354" width="12" style="43" bestFit="1" customWidth="1"/>
    <col min="4355" max="4605" width="11.5703125" style="43"/>
    <col min="4606" max="4606" width="12.7109375" style="43" customWidth="1"/>
    <col min="4607" max="4608" width="15.7109375" style="43" customWidth="1"/>
    <col min="4609" max="4609" width="11.5703125" style="43"/>
    <col min="4610" max="4610" width="12" style="43" bestFit="1" customWidth="1"/>
    <col min="4611" max="4861" width="11.5703125" style="43"/>
    <col min="4862" max="4862" width="12.7109375" style="43" customWidth="1"/>
    <col min="4863" max="4864" width="15.7109375" style="43" customWidth="1"/>
    <col min="4865" max="4865" width="11.5703125" style="43"/>
    <col min="4866" max="4866" width="12" style="43" bestFit="1" customWidth="1"/>
    <col min="4867" max="5117" width="11.5703125" style="43"/>
    <col min="5118" max="5118" width="12.7109375" style="43" customWidth="1"/>
    <col min="5119" max="5120" width="15.7109375" style="43" customWidth="1"/>
    <col min="5121" max="5121" width="11.5703125" style="43"/>
    <col min="5122" max="5122" width="12" style="43" bestFit="1" customWidth="1"/>
    <col min="5123" max="5373" width="11.5703125" style="43"/>
    <col min="5374" max="5374" width="12.7109375" style="43" customWidth="1"/>
    <col min="5375" max="5376" width="15.7109375" style="43" customWidth="1"/>
    <col min="5377" max="5377" width="11.5703125" style="43"/>
    <col min="5378" max="5378" width="12" style="43" bestFit="1" customWidth="1"/>
    <col min="5379" max="5629" width="11.5703125" style="43"/>
    <col min="5630" max="5630" width="12.7109375" style="43" customWidth="1"/>
    <col min="5631" max="5632" width="15.7109375" style="43" customWidth="1"/>
    <col min="5633" max="5633" width="11.5703125" style="43"/>
    <col min="5634" max="5634" width="12" style="43" bestFit="1" customWidth="1"/>
    <col min="5635" max="5885" width="11.5703125" style="43"/>
    <col min="5886" max="5886" width="12.7109375" style="43" customWidth="1"/>
    <col min="5887" max="5888" width="15.7109375" style="43" customWidth="1"/>
    <col min="5889" max="5889" width="11.5703125" style="43"/>
    <col min="5890" max="5890" width="12" style="43" bestFit="1" customWidth="1"/>
    <col min="5891" max="6141" width="11.5703125" style="43"/>
    <col min="6142" max="6142" width="12.7109375" style="43" customWidth="1"/>
    <col min="6143" max="6144" width="15.7109375" style="43" customWidth="1"/>
    <col min="6145" max="6145" width="11.5703125" style="43"/>
    <col min="6146" max="6146" width="12" style="43" bestFit="1" customWidth="1"/>
    <col min="6147" max="6397" width="11.5703125" style="43"/>
    <col min="6398" max="6398" width="12.7109375" style="43" customWidth="1"/>
    <col min="6399" max="6400" width="15.7109375" style="43" customWidth="1"/>
    <col min="6401" max="6401" width="11.5703125" style="43"/>
    <col min="6402" max="6402" width="12" style="43" bestFit="1" customWidth="1"/>
    <col min="6403" max="6653" width="11.5703125" style="43"/>
    <col min="6654" max="6654" width="12.7109375" style="43" customWidth="1"/>
    <col min="6655" max="6656" width="15.7109375" style="43" customWidth="1"/>
    <col min="6657" max="6657" width="11.5703125" style="43"/>
    <col min="6658" max="6658" width="12" style="43" bestFit="1" customWidth="1"/>
    <col min="6659" max="6909" width="11.5703125" style="43"/>
    <col min="6910" max="6910" width="12.7109375" style="43" customWidth="1"/>
    <col min="6911" max="6912" width="15.7109375" style="43" customWidth="1"/>
    <col min="6913" max="6913" width="11.5703125" style="43"/>
    <col min="6914" max="6914" width="12" style="43" bestFit="1" customWidth="1"/>
    <col min="6915" max="7165" width="11.5703125" style="43"/>
    <col min="7166" max="7166" width="12.7109375" style="43" customWidth="1"/>
    <col min="7167" max="7168" width="15.7109375" style="43" customWidth="1"/>
    <col min="7169" max="7169" width="11.5703125" style="43"/>
    <col min="7170" max="7170" width="12" style="43" bestFit="1" customWidth="1"/>
    <col min="7171" max="7421" width="11.5703125" style="43"/>
    <col min="7422" max="7422" width="12.7109375" style="43" customWidth="1"/>
    <col min="7423" max="7424" width="15.7109375" style="43" customWidth="1"/>
    <col min="7425" max="7425" width="11.5703125" style="43"/>
    <col min="7426" max="7426" width="12" style="43" bestFit="1" customWidth="1"/>
    <col min="7427" max="7677" width="11.5703125" style="43"/>
    <col min="7678" max="7678" width="12.7109375" style="43" customWidth="1"/>
    <col min="7679" max="7680" width="15.7109375" style="43" customWidth="1"/>
    <col min="7681" max="7681" width="11.5703125" style="43"/>
    <col min="7682" max="7682" width="12" style="43" bestFit="1" customWidth="1"/>
    <col min="7683" max="7933" width="11.5703125" style="43"/>
    <col min="7934" max="7934" width="12.7109375" style="43" customWidth="1"/>
    <col min="7935" max="7936" width="15.7109375" style="43" customWidth="1"/>
    <col min="7937" max="7937" width="11.5703125" style="43"/>
    <col min="7938" max="7938" width="12" style="43" bestFit="1" customWidth="1"/>
    <col min="7939" max="8189" width="11.5703125" style="43"/>
    <col min="8190" max="8190" width="12.7109375" style="43" customWidth="1"/>
    <col min="8191" max="8192" width="15.7109375" style="43" customWidth="1"/>
    <col min="8193" max="8193" width="11.5703125" style="43"/>
    <col min="8194" max="8194" width="12" style="43" bestFit="1" customWidth="1"/>
    <col min="8195" max="8445" width="11.5703125" style="43"/>
    <col min="8446" max="8446" width="12.7109375" style="43" customWidth="1"/>
    <col min="8447" max="8448" width="15.7109375" style="43" customWidth="1"/>
    <col min="8449" max="8449" width="11.5703125" style="43"/>
    <col min="8450" max="8450" width="12" style="43" bestFit="1" customWidth="1"/>
    <col min="8451" max="8701" width="11.5703125" style="43"/>
    <col min="8702" max="8702" width="12.7109375" style="43" customWidth="1"/>
    <col min="8703" max="8704" width="15.7109375" style="43" customWidth="1"/>
    <col min="8705" max="8705" width="11.5703125" style="43"/>
    <col min="8706" max="8706" width="12" style="43" bestFit="1" customWidth="1"/>
    <col min="8707" max="8957" width="11.5703125" style="43"/>
    <col min="8958" max="8958" width="12.7109375" style="43" customWidth="1"/>
    <col min="8959" max="8960" width="15.7109375" style="43" customWidth="1"/>
    <col min="8961" max="8961" width="11.5703125" style="43"/>
    <col min="8962" max="8962" width="12" style="43" bestFit="1" customWidth="1"/>
    <col min="8963" max="9213" width="11.5703125" style="43"/>
    <col min="9214" max="9214" width="12.7109375" style="43" customWidth="1"/>
    <col min="9215" max="9216" width="15.7109375" style="43" customWidth="1"/>
    <col min="9217" max="9217" width="11.5703125" style="43"/>
    <col min="9218" max="9218" width="12" style="43" bestFit="1" customWidth="1"/>
    <col min="9219" max="9469" width="11.5703125" style="43"/>
    <col min="9470" max="9470" width="12.7109375" style="43" customWidth="1"/>
    <col min="9471" max="9472" width="15.7109375" style="43" customWidth="1"/>
    <col min="9473" max="9473" width="11.5703125" style="43"/>
    <col min="9474" max="9474" width="12" style="43" bestFit="1" customWidth="1"/>
    <col min="9475" max="9725" width="11.5703125" style="43"/>
    <col min="9726" max="9726" width="12.7109375" style="43" customWidth="1"/>
    <col min="9727" max="9728" width="15.7109375" style="43" customWidth="1"/>
    <col min="9729" max="9729" width="11.5703125" style="43"/>
    <col min="9730" max="9730" width="12" style="43" bestFit="1" customWidth="1"/>
    <col min="9731" max="9981" width="11.5703125" style="43"/>
    <col min="9982" max="9982" width="12.7109375" style="43" customWidth="1"/>
    <col min="9983" max="9984" width="15.7109375" style="43" customWidth="1"/>
    <col min="9985" max="9985" width="11.5703125" style="43"/>
    <col min="9986" max="9986" width="12" style="43" bestFit="1" customWidth="1"/>
    <col min="9987" max="10237" width="11.5703125" style="43"/>
    <col min="10238" max="10238" width="12.7109375" style="43" customWidth="1"/>
    <col min="10239" max="10240" width="15.7109375" style="43" customWidth="1"/>
    <col min="10241" max="10241" width="11.5703125" style="43"/>
    <col min="10242" max="10242" width="12" style="43" bestFit="1" customWidth="1"/>
    <col min="10243" max="10493" width="11.5703125" style="43"/>
    <col min="10494" max="10494" width="12.7109375" style="43" customWidth="1"/>
    <col min="10495" max="10496" width="15.7109375" style="43" customWidth="1"/>
    <col min="10497" max="10497" width="11.5703125" style="43"/>
    <col min="10498" max="10498" width="12" style="43" bestFit="1" customWidth="1"/>
    <col min="10499" max="10749" width="11.5703125" style="43"/>
    <col min="10750" max="10750" width="12.7109375" style="43" customWidth="1"/>
    <col min="10751" max="10752" width="15.7109375" style="43" customWidth="1"/>
    <col min="10753" max="10753" width="11.5703125" style="43"/>
    <col min="10754" max="10754" width="12" style="43" bestFit="1" customWidth="1"/>
    <col min="10755" max="11005" width="11.5703125" style="43"/>
    <col min="11006" max="11006" width="12.7109375" style="43" customWidth="1"/>
    <col min="11007" max="11008" width="15.7109375" style="43" customWidth="1"/>
    <col min="11009" max="11009" width="11.5703125" style="43"/>
    <col min="11010" max="11010" width="12" style="43" bestFit="1" customWidth="1"/>
    <col min="11011" max="11261" width="11.5703125" style="43"/>
    <col min="11262" max="11262" width="12.7109375" style="43" customWidth="1"/>
    <col min="11263" max="11264" width="15.7109375" style="43" customWidth="1"/>
    <col min="11265" max="11265" width="11.5703125" style="43"/>
    <col min="11266" max="11266" width="12" style="43" bestFit="1" customWidth="1"/>
    <col min="11267" max="11517" width="11.5703125" style="43"/>
    <col min="11518" max="11518" width="12.7109375" style="43" customWidth="1"/>
    <col min="11519" max="11520" width="15.7109375" style="43" customWidth="1"/>
    <col min="11521" max="11521" width="11.5703125" style="43"/>
    <col min="11522" max="11522" width="12" style="43" bestFit="1" customWidth="1"/>
    <col min="11523" max="11773" width="11.5703125" style="43"/>
    <col min="11774" max="11774" width="12.7109375" style="43" customWidth="1"/>
    <col min="11775" max="11776" width="15.7109375" style="43" customWidth="1"/>
    <col min="11777" max="11777" width="11.5703125" style="43"/>
    <col min="11778" max="11778" width="12" style="43" bestFit="1" customWidth="1"/>
    <col min="11779" max="12029" width="11.5703125" style="43"/>
    <col min="12030" max="12030" width="12.7109375" style="43" customWidth="1"/>
    <col min="12031" max="12032" width="15.7109375" style="43" customWidth="1"/>
    <col min="12033" max="12033" width="11.5703125" style="43"/>
    <col min="12034" max="12034" width="12" style="43" bestFit="1" customWidth="1"/>
    <col min="12035" max="12285" width="11.5703125" style="43"/>
    <col min="12286" max="12286" width="12.7109375" style="43" customWidth="1"/>
    <col min="12287" max="12288" width="15.7109375" style="43" customWidth="1"/>
    <col min="12289" max="12289" width="11.5703125" style="43"/>
    <col min="12290" max="12290" width="12" style="43" bestFit="1" customWidth="1"/>
    <col min="12291" max="12541" width="11.5703125" style="43"/>
    <col min="12542" max="12542" width="12.7109375" style="43" customWidth="1"/>
    <col min="12543" max="12544" width="15.7109375" style="43" customWidth="1"/>
    <col min="12545" max="12545" width="11.5703125" style="43"/>
    <col min="12546" max="12546" width="12" style="43" bestFit="1" customWidth="1"/>
    <col min="12547" max="12797" width="11.5703125" style="43"/>
    <col min="12798" max="12798" width="12.7109375" style="43" customWidth="1"/>
    <col min="12799" max="12800" width="15.7109375" style="43" customWidth="1"/>
    <col min="12801" max="12801" width="11.5703125" style="43"/>
    <col min="12802" max="12802" width="12" style="43" bestFit="1" customWidth="1"/>
    <col min="12803" max="13053" width="11.5703125" style="43"/>
    <col min="13054" max="13054" width="12.7109375" style="43" customWidth="1"/>
    <col min="13055" max="13056" width="15.7109375" style="43" customWidth="1"/>
    <col min="13057" max="13057" width="11.5703125" style="43"/>
    <col min="13058" max="13058" width="12" style="43" bestFit="1" customWidth="1"/>
    <col min="13059" max="13309" width="11.5703125" style="43"/>
    <col min="13310" max="13310" width="12.7109375" style="43" customWidth="1"/>
    <col min="13311" max="13312" width="15.7109375" style="43" customWidth="1"/>
    <col min="13313" max="13313" width="11.5703125" style="43"/>
    <col min="13314" max="13314" width="12" style="43" bestFit="1" customWidth="1"/>
    <col min="13315" max="13565" width="11.5703125" style="43"/>
    <col min="13566" max="13566" width="12.7109375" style="43" customWidth="1"/>
    <col min="13567" max="13568" width="15.7109375" style="43" customWidth="1"/>
    <col min="13569" max="13569" width="11.5703125" style="43"/>
    <col min="13570" max="13570" width="12" style="43" bestFit="1" customWidth="1"/>
    <col min="13571" max="13821" width="11.5703125" style="43"/>
    <col min="13822" max="13822" width="12.7109375" style="43" customWidth="1"/>
    <col min="13823" max="13824" width="15.7109375" style="43" customWidth="1"/>
    <col min="13825" max="13825" width="11.5703125" style="43"/>
    <col min="13826" max="13826" width="12" style="43" bestFit="1" customWidth="1"/>
    <col min="13827" max="14077" width="11.5703125" style="43"/>
    <col min="14078" max="14078" width="12.7109375" style="43" customWidth="1"/>
    <col min="14079" max="14080" width="15.7109375" style="43" customWidth="1"/>
    <col min="14081" max="14081" width="11.5703125" style="43"/>
    <col min="14082" max="14082" width="12" style="43" bestFit="1" customWidth="1"/>
    <col min="14083" max="14333" width="11.5703125" style="43"/>
    <col min="14334" max="14334" width="12.7109375" style="43" customWidth="1"/>
    <col min="14335" max="14336" width="15.7109375" style="43" customWidth="1"/>
    <col min="14337" max="14337" width="11.5703125" style="43"/>
    <col min="14338" max="14338" width="12" style="43" bestFit="1" customWidth="1"/>
    <col min="14339" max="14589" width="11.5703125" style="43"/>
    <col min="14590" max="14590" width="12.7109375" style="43" customWidth="1"/>
    <col min="14591" max="14592" width="15.7109375" style="43" customWidth="1"/>
    <col min="14593" max="14593" width="11.5703125" style="43"/>
    <col min="14594" max="14594" width="12" style="43" bestFit="1" customWidth="1"/>
    <col min="14595" max="14845" width="11.5703125" style="43"/>
    <col min="14846" max="14846" width="12.7109375" style="43" customWidth="1"/>
    <col min="14847" max="14848" width="15.7109375" style="43" customWidth="1"/>
    <col min="14849" max="14849" width="11.5703125" style="43"/>
    <col min="14850" max="14850" width="12" style="43" bestFit="1" customWidth="1"/>
    <col min="14851" max="15101" width="11.5703125" style="43"/>
    <col min="15102" max="15102" width="12.7109375" style="43" customWidth="1"/>
    <col min="15103" max="15104" width="15.7109375" style="43" customWidth="1"/>
    <col min="15105" max="15105" width="11.5703125" style="43"/>
    <col min="15106" max="15106" width="12" style="43" bestFit="1" customWidth="1"/>
    <col min="15107" max="15357" width="11.5703125" style="43"/>
    <col min="15358" max="15358" width="12.7109375" style="43" customWidth="1"/>
    <col min="15359" max="15360" width="15.7109375" style="43" customWidth="1"/>
    <col min="15361" max="15361" width="11.5703125" style="43"/>
    <col min="15362" max="15362" width="12" style="43" bestFit="1" customWidth="1"/>
    <col min="15363" max="15613" width="11.5703125" style="43"/>
    <col min="15614" max="15614" width="12.7109375" style="43" customWidth="1"/>
    <col min="15615" max="15616" width="15.7109375" style="43" customWidth="1"/>
    <col min="15617" max="15617" width="11.5703125" style="43"/>
    <col min="15618" max="15618" width="12" style="43" bestFit="1" customWidth="1"/>
    <col min="15619" max="15869" width="11.5703125" style="43"/>
    <col min="15870" max="15870" width="12.7109375" style="43" customWidth="1"/>
    <col min="15871" max="15872" width="15.7109375" style="43" customWidth="1"/>
    <col min="15873" max="15873" width="11.5703125" style="43"/>
    <col min="15874" max="15874" width="12" style="43" bestFit="1" customWidth="1"/>
    <col min="15875" max="16125" width="11.5703125" style="43"/>
    <col min="16126" max="16126" width="12.7109375" style="43" customWidth="1"/>
    <col min="16127" max="16128" width="15.7109375" style="43" customWidth="1"/>
    <col min="16129" max="16129" width="11.5703125" style="43"/>
    <col min="16130" max="16130" width="12" style="43" bestFit="1" customWidth="1"/>
    <col min="16131" max="16384" width="11.5703125" style="43"/>
  </cols>
  <sheetData>
    <row r="1" spans="1:5" ht="45" customHeight="1">
      <c r="A1" s="75" t="s">
        <v>444</v>
      </c>
      <c r="B1" s="75"/>
      <c r="C1" s="75"/>
      <c r="D1" s="75"/>
      <c r="E1" s="74"/>
    </row>
    <row r="20" spans="1:3" ht="34.9" customHeight="1"/>
    <row r="21" spans="1:3" ht="18" customHeight="1"/>
    <row r="22" spans="1:3" ht="18" customHeight="1"/>
    <row r="23" spans="1:3" ht="18" customHeight="1"/>
    <row r="24" spans="1:3" ht="18" customHeight="1" thickBot="1"/>
    <row r="25" spans="1:3" ht="43.5" customHeight="1" thickBot="1">
      <c r="A25" s="837" t="s">
        <v>245</v>
      </c>
      <c r="B25" s="587" t="s">
        <v>445</v>
      </c>
      <c r="C25" s="1028" t="s">
        <v>446</v>
      </c>
    </row>
    <row r="26" spans="1:3" ht="18" customHeight="1">
      <c r="A26" s="963">
        <v>2012</v>
      </c>
      <c r="B26" s="1029">
        <v>0.9012</v>
      </c>
      <c r="C26" s="1030">
        <v>9.8799999999999999E-2</v>
      </c>
    </row>
    <row r="27" spans="1:3" ht="18" customHeight="1">
      <c r="A27" s="194">
        <v>2013</v>
      </c>
      <c r="B27" s="1031">
        <v>0.89119999999999999</v>
      </c>
      <c r="C27" s="1032">
        <v>0.10879999999999999</v>
      </c>
    </row>
    <row r="28" spans="1:3" ht="18" customHeight="1">
      <c r="A28" s="194">
        <v>2014</v>
      </c>
      <c r="B28" s="1031">
        <v>0.90310000000000001</v>
      </c>
      <c r="C28" s="1032">
        <v>9.7299999999999998E-2</v>
      </c>
    </row>
    <row r="29" spans="1:3" ht="18" customHeight="1">
      <c r="A29" s="194">
        <v>2015</v>
      </c>
      <c r="B29" s="1031">
        <v>0.92159999999999997</v>
      </c>
      <c r="C29" s="1032">
        <v>7.6200000000000004E-2</v>
      </c>
    </row>
    <row r="30" spans="1:3" ht="18" customHeight="1">
      <c r="A30" s="194">
        <v>2016</v>
      </c>
      <c r="B30" s="1031">
        <v>0.92279999999999995</v>
      </c>
      <c r="C30" s="1032">
        <v>7.7100000000000002E-2</v>
      </c>
    </row>
    <row r="31" spans="1:3" ht="18" customHeight="1" thickBot="1">
      <c r="A31" s="195">
        <v>2017</v>
      </c>
      <c r="B31" s="1033">
        <v>0.93089999999999995</v>
      </c>
      <c r="C31" s="1034">
        <v>6.9099999999999995E-2</v>
      </c>
    </row>
    <row r="32" spans="1:3" ht="18" customHeight="1"/>
    <row r="33" ht="18" customHeight="1"/>
    <row r="34" ht="18" customHeight="1"/>
    <row r="35" ht="18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zoomScaleNormal="100" workbookViewId="0">
      <selection activeCell="J31" sqref="J31"/>
    </sheetView>
  </sheetViews>
  <sheetFormatPr baseColWidth="10" defaultRowHeight="12.75"/>
  <cols>
    <col min="1" max="1" width="11.5703125" style="43"/>
    <col min="2" max="2" width="14.42578125" style="43" customWidth="1"/>
    <col min="3" max="4" width="12.7109375" style="43" customWidth="1"/>
    <col min="5" max="5" width="14.85546875" style="43" customWidth="1"/>
    <col min="6" max="6" width="12.7109375" style="43" customWidth="1"/>
    <col min="7" max="258" width="11.5703125" style="43"/>
    <col min="259" max="262" width="12.7109375" style="43" customWidth="1"/>
    <col min="263" max="514" width="11.5703125" style="43"/>
    <col min="515" max="518" width="12.7109375" style="43" customWidth="1"/>
    <col min="519" max="770" width="11.5703125" style="43"/>
    <col min="771" max="774" width="12.7109375" style="43" customWidth="1"/>
    <col min="775" max="1026" width="11.5703125" style="43"/>
    <col min="1027" max="1030" width="12.7109375" style="43" customWidth="1"/>
    <col min="1031" max="1282" width="11.5703125" style="43"/>
    <col min="1283" max="1286" width="12.7109375" style="43" customWidth="1"/>
    <col min="1287" max="1538" width="11.5703125" style="43"/>
    <col min="1539" max="1542" width="12.7109375" style="43" customWidth="1"/>
    <col min="1543" max="1794" width="11.5703125" style="43"/>
    <col min="1795" max="1798" width="12.7109375" style="43" customWidth="1"/>
    <col min="1799" max="2050" width="11.5703125" style="43"/>
    <col min="2051" max="2054" width="12.7109375" style="43" customWidth="1"/>
    <col min="2055" max="2306" width="11.5703125" style="43"/>
    <col min="2307" max="2310" width="12.7109375" style="43" customWidth="1"/>
    <col min="2311" max="2562" width="11.5703125" style="43"/>
    <col min="2563" max="2566" width="12.7109375" style="43" customWidth="1"/>
    <col min="2567" max="2818" width="11.5703125" style="43"/>
    <col min="2819" max="2822" width="12.7109375" style="43" customWidth="1"/>
    <col min="2823" max="3074" width="11.5703125" style="43"/>
    <col min="3075" max="3078" width="12.7109375" style="43" customWidth="1"/>
    <col min="3079" max="3330" width="11.5703125" style="43"/>
    <col min="3331" max="3334" width="12.7109375" style="43" customWidth="1"/>
    <col min="3335" max="3586" width="11.5703125" style="43"/>
    <col min="3587" max="3590" width="12.7109375" style="43" customWidth="1"/>
    <col min="3591" max="3842" width="11.5703125" style="43"/>
    <col min="3843" max="3846" width="12.7109375" style="43" customWidth="1"/>
    <col min="3847" max="4098" width="11.5703125" style="43"/>
    <col min="4099" max="4102" width="12.7109375" style="43" customWidth="1"/>
    <col min="4103" max="4354" width="11.5703125" style="43"/>
    <col min="4355" max="4358" width="12.7109375" style="43" customWidth="1"/>
    <col min="4359" max="4610" width="11.5703125" style="43"/>
    <col min="4611" max="4614" width="12.7109375" style="43" customWidth="1"/>
    <col min="4615" max="4866" width="11.5703125" style="43"/>
    <col min="4867" max="4870" width="12.7109375" style="43" customWidth="1"/>
    <col min="4871" max="5122" width="11.5703125" style="43"/>
    <col min="5123" max="5126" width="12.7109375" style="43" customWidth="1"/>
    <col min="5127" max="5378" width="11.5703125" style="43"/>
    <col min="5379" max="5382" width="12.7109375" style="43" customWidth="1"/>
    <col min="5383" max="5634" width="11.5703125" style="43"/>
    <col min="5635" max="5638" width="12.7109375" style="43" customWidth="1"/>
    <col min="5639" max="5890" width="11.5703125" style="43"/>
    <col min="5891" max="5894" width="12.7109375" style="43" customWidth="1"/>
    <col min="5895" max="6146" width="11.5703125" style="43"/>
    <col min="6147" max="6150" width="12.7109375" style="43" customWidth="1"/>
    <col min="6151" max="6402" width="11.5703125" style="43"/>
    <col min="6403" max="6406" width="12.7109375" style="43" customWidth="1"/>
    <col min="6407" max="6658" width="11.5703125" style="43"/>
    <col min="6659" max="6662" width="12.7109375" style="43" customWidth="1"/>
    <col min="6663" max="6914" width="11.5703125" style="43"/>
    <col min="6915" max="6918" width="12.7109375" style="43" customWidth="1"/>
    <col min="6919" max="7170" width="11.5703125" style="43"/>
    <col min="7171" max="7174" width="12.7109375" style="43" customWidth="1"/>
    <col min="7175" max="7426" width="11.5703125" style="43"/>
    <col min="7427" max="7430" width="12.7109375" style="43" customWidth="1"/>
    <col min="7431" max="7682" width="11.5703125" style="43"/>
    <col min="7683" max="7686" width="12.7109375" style="43" customWidth="1"/>
    <col min="7687" max="7938" width="11.5703125" style="43"/>
    <col min="7939" max="7942" width="12.7109375" style="43" customWidth="1"/>
    <col min="7943" max="8194" width="11.5703125" style="43"/>
    <col min="8195" max="8198" width="12.7109375" style="43" customWidth="1"/>
    <col min="8199" max="8450" width="11.5703125" style="43"/>
    <col min="8451" max="8454" width="12.7109375" style="43" customWidth="1"/>
    <col min="8455" max="8706" width="11.5703125" style="43"/>
    <col min="8707" max="8710" width="12.7109375" style="43" customWidth="1"/>
    <col min="8711" max="8962" width="11.5703125" style="43"/>
    <col min="8963" max="8966" width="12.7109375" style="43" customWidth="1"/>
    <col min="8967" max="9218" width="11.5703125" style="43"/>
    <col min="9219" max="9222" width="12.7109375" style="43" customWidth="1"/>
    <col min="9223" max="9474" width="11.5703125" style="43"/>
    <col min="9475" max="9478" width="12.7109375" style="43" customWidth="1"/>
    <col min="9479" max="9730" width="11.5703125" style="43"/>
    <col min="9731" max="9734" width="12.7109375" style="43" customWidth="1"/>
    <col min="9735" max="9986" width="11.5703125" style="43"/>
    <col min="9987" max="9990" width="12.7109375" style="43" customWidth="1"/>
    <col min="9991" max="10242" width="11.5703125" style="43"/>
    <col min="10243" max="10246" width="12.7109375" style="43" customWidth="1"/>
    <col min="10247" max="10498" width="11.5703125" style="43"/>
    <col min="10499" max="10502" width="12.7109375" style="43" customWidth="1"/>
    <col min="10503" max="10754" width="11.5703125" style="43"/>
    <col min="10755" max="10758" width="12.7109375" style="43" customWidth="1"/>
    <col min="10759" max="11010" width="11.5703125" style="43"/>
    <col min="11011" max="11014" width="12.7109375" style="43" customWidth="1"/>
    <col min="11015" max="11266" width="11.5703125" style="43"/>
    <col min="11267" max="11270" width="12.7109375" style="43" customWidth="1"/>
    <col min="11271" max="11522" width="11.5703125" style="43"/>
    <col min="11523" max="11526" width="12.7109375" style="43" customWidth="1"/>
    <col min="11527" max="11778" width="11.5703125" style="43"/>
    <col min="11779" max="11782" width="12.7109375" style="43" customWidth="1"/>
    <col min="11783" max="12034" width="11.5703125" style="43"/>
    <col min="12035" max="12038" width="12.7109375" style="43" customWidth="1"/>
    <col min="12039" max="12290" width="11.5703125" style="43"/>
    <col min="12291" max="12294" width="12.7109375" style="43" customWidth="1"/>
    <col min="12295" max="12546" width="11.5703125" style="43"/>
    <col min="12547" max="12550" width="12.7109375" style="43" customWidth="1"/>
    <col min="12551" max="12802" width="11.5703125" style="43"/>
    <col min="12803" max="12806" width="12.7109375" style="43" customWidth="1"/>
    <col min="12807" max="13058" width="11.5703125" style="43"/>
    <col min="13059" max="13062" width="12.7109375" style="43" customWidth="1"/>
    <col min="13063" max="13314" width="11.5703125" style="43"/>
    <col min="13315" max="13318" width="12.7109375" style="43" customWidth="1"/>
    <col min="13319" max="13570" width="11.5703125" style="43"/>
    <col min="13571" max="13574" width="12.7109375" style="43" customWidth="1"/>
    <col min="13575" max="13826" width="11.5703125" style="43"/>
    <col min="13827" max="13830" width="12.7109375" style="43" customWidth="1"/>
    <col min="13831" max="14082" width="11.5703125" style="43"/>
    <col min="14083" max="14086" width="12.7109375" style="43" customWidth="1"/>
    <col min="14087" max="14338" width="11.5703125" style="43"/>
    <col min="14339" max="14342" width="12.7109375" style="43" customWidth="1"/>
    <col min="14343" max="14594" width="11.5703125" style="43"/>
    <col min="14595" max="14598" width="12.7109375" style="43" customWidth="1"/>
    <col min="14599" max="14850" width="11.5703125" style="43"/>
    <col min="14851" max="14854" width="12.7109375" style="43" customWidth="1"/>
    <col min="14855" max="15106" width="11.5703125" style="43"/>
    <col min="15107" max="15110" width="12.7109375" style="43" customWidth="1"/>
    <col min="15111" max="15362" width="11.5703125" style="43"/>
    <col min="15363" max="15366" width="12.7109375" style="43" customWidth="1"/>
    <col min="15367" max="15618" width="11.5703125" style="43"/>
    <col min="15619" max="15622" width="12.7109375" style="43" customWidth="1"/>
    <col min="15623" max="15874" width="11.5703125" style="43"/>
    <col min="15875" max="15878" width="12.7109375" style="43" customWidth="1"/>
    <col min="15879" max="16130" width="11.5703125" style="43"/>
    <col min="16131" max="16134" width="12.7109375" style="43" customWidth="1"/>
    <col min="16135" max="16384" width="11.5703125" style="43"/>
  </cols>
  <sheetData>
    <row r="1" spans="1:9" ht="45" customHeight="1">
      <c r="A1" s="75" t="s">
        <v>447</v>
      </c>
      <c r="B1" s="75"/>
      <c r="C1" s="75"/>
      <c r="D1" s="75"/>
      <c r="E1" s="75"/>
      <c r="F1" s="75"/>
      <c r="G1" s="75"/>
      <c r="H1" s="75"/>
      <c r="I1" s="74"/>
    </row>
    <row r="2" spans="1:9">
      <c r="B2" s="76"/>
    </row>
    <row r="3" spans="1:9">
      <c r="B3" s="76"/>
    </row>
    <row r="28" spans="1:5" ht="13.5" thickBot="1"/>
    <row r="29" spans="1:5" ht="34.9" customHeight="1" thickBot="1">
      <c r="A29" s="555" t="s">
        <v>442</v>
      </c>
      <c r="B29" s="838" t="s">
        <v>448</v>
      </c>
      <c r="C29" s="1036" t="s">
        <v>449</v>
      </c>
      <c r="D29" s="838" t="s">
        <v>5</v>
      </c>
      <c r="E29" s="1036" t="s">
        <v>450</v>
      </c>
    </row>
    <row r="30" spans="1:5" ht="18" customHeight="1">
      <c r="A30" s="194">
        <v>2009</v>
      </c>
      <c r="B30" s="224">
        <v>130077</v>
      </c>
      <c r="C30" s="224">
        <v>5880</v>
      </c>
      <c r="D30" s="224">
        <v>40173</v>
      </c>
      <c r="E30" s="248">
        <v>169670</v>
      </c>
    </row>
    <row r="31" spans="1:5" ht="18" customHeight="1">
      <c r="A31" s="194">
        <v>2010</v>
      </c>
      <c r="B31" s="224">
        <v>126722</v>
      </c>
      <c r="C31" s="224">
        <v>5687</v>
      </c>
      <c r="D31" s="224">
        <v>42319</v>
      </c>
      <c r="E31" s="248">
        <v>183242</v>
      </c>
    </row>
    <row r="32" spans="1:5" ht="18" customHeight="1">
      <c r="A32" s="194">
        <v>2011</v>
      </c>
      <c r="B32" s="224">
        <v>118944</v>
      </c>
      <c r="C32" s="224">
        <v>5162</v>
      </c>
      <c r="D32" s="224">
        <v>46264</v>
      </c>
      <c r="E32" s="248">
        <v>188235</v>
      </c>
    </row>
    <row r="33" spans="1:7" ht="18" customHeight="1">
      <c r="A33" s="194">
        <v>2012</v>
      </c>
      <c r="B33" s="224">
        <v>114561</v>
      </c>
      <c r="C33" s="224">
        <v>3580</v>
      </c>
      <c r="D33" s="224">
        <v>47321</v>
      </c>
      <c r="E33" s="248">
        <v>195282</v>
      </c>
    </row>
    <row r="34" spans="1:7" ht="18" customHeight="1">
      <c r="A34" s="194">
        <v>2013</v>
      </c>
      <c r="B34" s="224">
        <v>109332</v>
      </c>
      <c r="C34" s="224">
        <v>3012</v>
      </c>
      <c r="D34" s="224">
        <v>51592</v>
      </c>
      <c r="E34" s="248">
        <v>189526</v>
      </c>
    </row>
    <row r="35" spans="1:7" ht="18" customHeight="1">
      <c r="A35" s="194">
        <v>2014</v>
      </c>
      <c r="B35" s="224">
        <v>106945</v>
      </c>
      <c r="C35" s="224">
        <v>2347</v>
      </c>
      <c r="D35" s="224">
        <v>53742</v>
      </c>
      <c r="E35" s="248">
        <v>181366</v>
      </c>
    </row>
    <row r="36" spans="1:7" ht="18" customHeight="1">
      <c r="A36" s="194">
        <v>2015</v>
      </c>
      <c r="B36" s="224">
        <v>96432</v>
      </c>
      <c r="C36" s="224">
        <v>1819</v>
      </c>
      <c r="D36" s="224">
        <v>53598</v>
      </c>
      <c r="E36" s="248">
        <v>178257</v>
      </c>
    </row>
    <row r="37" spans="1:7" ht="18" customHeight="1">
      <c r="A37" s="194">
        <v>2016</v>
      </c>
      <c r="B37" s="224">
        <v>96513</v>
      </c>
      <c r="C37" s="224">
        <v>2276</v>
      </c>
      <c r="D37" s="224">
        <v>57092</v>
      </c>
      <c r="E37" s="248">
        <v>179060</v>
      </c>
    </row>
    <row r="38" spans="1:7" ht="18" customHeight="1" thickBot="1">
      <c r="A38" s="195">
        <v>2017</v>
      </c>
      <c r="B38" s="225">
        <v>100458</v>
      </c>
      <c r="C38" s="225">
        <v>1082</v>
      </c>
      <c r="D38" s="225">
        <v>59112</v>
      </c>
      <c r="E38" s="250">
        <v>179414</v>
      </c>
    </row>
    <row r="39" spans="1:7">
      <c r="B39" s="120"/>
      <c r="C39" s="120"/>
      <c r="D39" s="120"/>
      <c r="E39" s="120"/>
      <c r="F39" s="120"/>
      <c r="G39" s="120"/>
    </row>
    <row r="40" spans="1:7">
      <c r="A40" s="1035" t="s">
        <v>618</v>
      </c>
      <c r="C40" s="120"/>
      <c r="D40" s="120"/>
      <c r="E40" s="120"/>
      <c r="F40" s="120"/>
      <c r="G40" s="120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J11" sqref="J11"/>
    </sheetView>
  </sheetViews>
  <sheetFormatPr baseColWidth="10" defaultRowHeight="12.75"/>
  <cols>
    <col min="1" max="1" width="33.140625" style="43" customWidth="1"/>
    <col min="2" max="2" width="14.5703125" style="43" customWidth="1"/>
    <col min="3" max="3" width="12.7109375" style="43" customWidth="1"/>
    <col min="4" max="4" width="12.42578125" style="43" customWidth="1"/>
    <col min="5" max="6" width="12.7109375" style="43" customWidth="1"/>
    <col min="7" max="257" width="11.5703125" style="43"/>
    <col min="258" max="258" width="27.28515625" style="43" customWidth="1"/>
    <col min="259" max="262" width="12.7109375" style="43" customWidth="1"/>
    <col min="263" max="513" width="11.5703125" style="43"/>
    <col min="514" max="514" width="27.28515625" style="43" customWidth="1"/>
    <col min="515" max="518" width="12.7109375" style="43" customWidth="1"/>
    <col min="519" max="769" width="11.5703125" style="43"/>
    <col min="770" max="770" width="27.28515625" style="43" customWidth="1"/>
    <col min="771" max="774" width="12.7109375" style="43" customWidth="1"/>
    <col min="775" max="1025" width="11.5703125" style="43"/>
    <col min="1026" max="1026" width="27.28515625" style="43" customWidth="1"/>
    <col min="1027" max="1030" width="12.7109375" style="43" customWidth="1"/>
    <col min="1031" max="1281" width="11.5703125" style="43"/>
    <col min="1282" max="1282" width="27.28515625" style="43" customWidth="1"/>
    <col min="1283" max="1286" width="12.7109375" style="43" customWidth="1"/>
    <col min="1287" max="1537" width="11.5703125" style="43"/>
    <col min="1538" max="1538" width="27.28515625" style="43" customWidth="1"/>
    <col min="1539" max="1542" width="12.7109375" style="43" customWidth="1"/>
    <col min="1543" max="1793" width="11.5703125" style="43"/>
    <col min="1794" max="1794" width="27.28515625" style="43" customWidth="1"/>
    <col min="1795" max="1798" width="12.7109375" style="43" customWidth="1"/>
    <col min="1799" max="2049" width="11.5703125" style="43"/>
    <col min="2050" max="2050" width="27.28515625" style="43" customWidth="1"/>
    <col min="2051" max="2054" width="12.7109375" style="43" customWidth="1"/>
    <col min="2055" max="2305" width="11.5703125" style="43"/>
    <col min="2306" max="2306" width="27.28515625" style="43" customWidth="1"/>
    <col min="2307" max="2310" width="12.7109375" style="43" customWidth="1"/>
    <col min="2311" max="2561" width="11.5703125" style="43"/>
    <col min="2562" max="2562" width="27.28515625" style="43" customWidth="1"/>
    <col min="2563" max="2566" width="12.7109375" style="43" customWidth="1"/>
    <col min="2567" max="2817" width="11.5703125" style="43"/>
    <col min="2818" max="2818" width="27.28515625" style="43" customWidth="1"/>
    <col min="2819" max="2822" width="12.7109375" style="43" customWidth="1"/>
    <col min="2823" max="3073" width="11.5703125" style="43"/>
    <col min="3074" max="3074" width="27.28515625" style="43" customWidth="1"/>
    <col min="3075" max="3078" width="12.7109375" style="43" customWidth="1"/>
    <col min="3079" max="3329" width="11.5703125" style="43"/>
    <col min="3330" max="3330" width="27.28515625" style="43" customWidth="1"/>
    <col min="3331" max="3334" width="12.7109375" style="43" customWidth="1"/>
    <col min="3335" max="3585" width="11.5703125" style="43"/>
    <col min="3586" max="3586" width="27.28515625" style="43" customWidth="1"/>
    <col min="3587" max="3590" width="12.7109375" style="43" customWidth="1"/>
    <col min="3591" max="3841" width="11.5703125" style="43"/>
    <col min="3842" max="3842" width="27.28515625" style="43" customWidth="1"/>
    <col min="3843" max="3846" width="12.7109375" style="43" customWidth="1"/>
    <col min="3847" max="4097" width="11.5703125" style="43"/>
    <col min="4098" max="4098" width="27.28515625" style="43" customWidth="1"/>
    <col min="4099" max="4102" width="12.7109375" style="43" customWidth="1"/>
    <col min="4103" max="4353" width="11.5703125" style="43"/>
    <col min="4354" max="4354" width="27.28515625" style="43" customWidth="1"/>
    <col min="4355" max="4358" width="12.7109375" style="43" customWidth="1"/>
    <col min="4359" max="4609" width="11.5703125" style="43"/>
    <col min="4610" max="4610" width="27.28515625" style="43" customWidth="1"/>
    <col min="4611" max="4614" width="12.7109375" style="43" customWidth="1"/>
    <col min="4615" max="4865" width="11.5703125" style="43"/>
    <col min="4866" max="4866" width="27.28515625" style="43" customWidth="1"/>
    <col min="4867" max="4870" width="12.7109375" style="43" customWidth="1"/>
    <col min="4871" max="5121" width="11.5703125" style="43"/>
    <col min="5122" max="5122" width="27.28515625" style="43" customWidth="1"/>
    <col min="5123" max="5126" width="12.7109375" style="43" customWidth="1"/>
    <col min="5127" max="5377" width="11.5703125" style="43"/>
    <col min="5378" max="5378" width="27.28515625" style="43" customWidth="1"/>
    <col min="5379" max="5382" width="12.7109375" style="43" customWidth="1"/>
    <col min="5383" max="5633" width="11.5703125" style="43"/>
    <col min="5634" max="5634" width="27.28515625" style="43" customWidth="1"/>
    <col min="5635" max="5638" width="12.7109375" style="43" customWidth="1"/>
    <col min="5639" max="5889" width="11.5703125" style="43"/>
    <col min="5890" max="5890" width="27.28515625" style="43" customWidth="1"/>
    <col min="5891" max="5894" width="12.7109375" style="43" customWidth="1"/>
    <col min="5895" max="6145" width="11.5703125" style="43"/>
    <col min="6146" max="6146" width="27.28515625" style="43" customWidth="1"/>
    <col min="6147" max="6150" width="12.7109375" style="43" customWidth="1"/>
    <col min="6151" max="6401" width="11.5703125" style="43"/>
    <col min="6402" max="6402" width="27.28515625" style="43" customWidth="1"/>
    <col min="6403" max="6406" width="12.7109375" style="43" customWidth="1"/>
    <col min="6407" max="6657" width="11.5703125" style="43"/>
    <col min="6658" max="6658" width="27.28515625" style="43" customWidth="1"/>
    <col min="6659" max="6662" width="12.7109375" style="43" customWidth="1"/>
    <col min="6663" max="6913" width="11.5703125" style="43"/>
    <col min="6914" max="6914" width="27.28515625" style="43" customWidth="1"/>
    <col min="6915" max="6918" width="12.7109375" style="43" customWidth="1"/>
    <col min="6919" max="7169" width="11.5703125" style="43"/>
    <col min="7170" max="7170" width="27.28515625" style="43" customWidth="1"/>
    <col min="7171" max="7174" width="12.7109375" style="43" customWidth="1"/>
    <col min="7175" max="7425" width="11.5703125" style="43"/>
    <col min="7426" max="7426" width="27.28515625" style="43" customWidth="1"/>
    <col min="7427" max="7430" width="12.7109375" style="43" customWidth="1"/>
    <col min="7431" max="7681" width="11.5703125" style="43"/>
    <col min="7682" max="7682" width="27.28515625" style="43" customWidth="1"/>
    <col min="7683" max="7686" width="12.7109375" style="43" customWidth="1"/>
    <col min="7687" max="7937" width="11.5703125" style="43"/>
    <col min="7938" max="7938" width="27.28515625" style="43" customWidth="1"/>
    <col min="7939" max="7942" width="12.7109375" style="43" customWidth="1"/>
    <col min="7943" max="8193" width="11.5703125" style="43"/>
    <col min="8194" max="8194" width="27.28515625" style="43" customWidth="1"/>
    <col min="8195" max="8198" width="12.7109375" style="43" customWidth="1"/>
    <col min="8199" max="8449" width="11.5703125" style="43"/>
    <col min="8450" max="8450" width="27.28515625" style="43" customWidth="1"/>
    <col min="8451" max="8454" width="12.7109375" style="43" customWidth="1"/>
    <col min="8455" max="8705" width="11.5703125" style="43"/>
    <col min="8706" max="8706" width="27.28515625" style="43" customWidth="1"/>
    <col min="8707" max="8710" width="12.7109375" style="43" customWidth="1"/>
    <col min="8711" max="8961" width="11.5703125" style="43"/>
    <col min="8962" max="8962" width="27.28515625" style="43" customWidth="1"/>
    <col min="8963" max="8966" width="12.7109375" style="43" customWidth="1"/>
    <col min="8967" max="9217" width="11.5703125" style="43"/>
    <col min="9218" max="9218" width="27.28515625" style="43" customWidth="1"/>
    <col min="9219" max="9222" width="12.7109375" style="43" customWidth="1"/>
    <col min="9223" max="9473" width="11.5703125" style="43"/>
    <col min="9474" max="9474" width="27.28515625" style="43" customWidth="1"/>
    <col min="9475" max="9478" width="12.7109375" style="43" customWidth="1"/>
    <col min="9479" max="9729" width="11.5703125" style="43"/>
    <col min="9730" max="9730" width="27.28515625" style="43" customWidth="1"/>
    <col min="9731" max="9734" width="12.7109375" style="43" customWidth="1"/>
    <col min="9735" max="9985" width="11.5703125" style="43"/>
    <col min="9986" max="9986" width="27.28515625" style="43" customWidth="1"/>
    <col min="9987" max="9990" width="12.7109375" style="43" customWidth="1"/>
    <col min="9991" max="10241" width="11.5703125" style="43"/>
    <col min="10242" max="10242" width="27.28515625" style="43" customWidth="1"/>
    <col min="10243" max="10246" width="12.7109375" style="43" customWidth="1"/>
    <col min="10247" max="10497" width="11.5703125" style="43"/>
    <col min="10498" max="10498" width="27.28515625" style="43" customWidth="1"/>
    <col min="10499" max="10502" width="12.7109375" style="43" customWidth="1"/>
    <col min="10503" max="10753" width="11.5703125" style="43"/>
    <col min="10754" max="10754" width="27.28515625" style="43" customWidth="1"/>
    <col min="10755" max="10758" width="12.7109375" style="43" customWidth="1"/>
    <col min="10759" max="11009" width="11.5703125" style="43"/>
    <col min="11010" max="11010" width="27.28515625" style="43" customWidth="1"/>
    <col min="11011" max="11014" width="12.7109375" style="43" customWidth="1"/>
    <col min="11015" max="11265" width="11.5703125" style="43"/>
    <col min="11266" max="11266" width="27.28515625" style="43" customWidth="1"/>
    <col min="11267" max="11270" width="12.7109375" style="43" customWidth="1"/>
    <col min="11271" max="11521" width="11.5703125" style="43"/>
    <col min="11522" max="11522" width="27.28515625" style="43" customWidth="1"/>
    <col min="11523" max="11526" width="12.7109375" style="43" customWidth="1"/>
    <col min="11527" max="11777" width="11.5703125" style="43"/>
    <col min="11778" max="11778" width="27.28515625" style="43" customWidth="1"/>
    <col min="11779" max="11782" width="12.7109375" style="43" customWidth="1"/>
    <col min="11783" max="12033" width="11.5703125" style="43"/>
    <col min="12034" max="12034" width="27.28515625" style="43" customWidth="1"/>
    <col min="12035" max="12038" width="12.7109375" style="43" customWidth="1"/>
    <col min="12039" max="12289" width="11.5703125" style="43"/>
    <col min="12290" max="12290" width="27.28515625" style="43" customWidth="1"/>
    <col min="12291" max="12294" width="12.7109375" style="43" customWidth="1"/>
    <col min="12295" max="12545" width="11.5703125" style="43"/>
    <col min="12546" max="12546" width="27.28515625" style="43" customWidth="1"/>
    <col min="12547" max="12550" width="12.7109375" style="43" customWidth="1"/>
    <col min="12551" max="12801" width="11.5703125" style="43"/>
    <col min="12802" max="12802" width="27.28515625" style="43" customWidth="1"/>
    <col min="12803" max="12806" width="12.7109375" style="43" customWidth="1"/>
    <col min="12807" max="13057" width="11.5703125" style="43"/>
    <col min="13058" max="13058" width="27.28515625" style="43" customWidth="1"/>
    <col min="13059" max="13062" width="12.7109375" style="43" customWidth="1"/>
    <col min="13063" max="13313" width="11.5703125" style="43"/>
    <col min="13314" max="13314" width="27.28515625" style="43" customWidth="1"/>
    <col min="13315" max="13318" width="12.7109375" style="43" customWidth="1"/>
    <col min="13319" max="13569" width="11.5703125" style="43"/>
    <col min="13570" max="13570" width="27.28515625" style="43" customWidth="1"/>
    <col min="13571" max="13574" width="12.7109375" style="43" customWidth="1"/>
    <col min="13575" max="13825" width="11.5703125" style="43"/>
    <col min="13826" max="13826" width="27.28515625" style="43" customWidth="1"/>
    <col min="13827" max="13830" width="12.7109375" style="43" customWidth="1"/>
    <col min="13831" max="14081" width="11.5703125" style="43"/>
    <col min="14082" max="14082" width="27.28515625" style="43" customWidth="1"/>
    <col min="14083" max="14086" width="12.7109375" style="43" customWidth="1"/>
    <col min="14087" max="14337" width="11.5703125" style="43"/>
    <col min="14338" max="14338" width="27.28515625" style="43" customWidth="1"/>
    <col min="14339" max="14342" width="12.7109375" style="43" customWidth="1"/>
    <col min="14343" max="14593" width="11.5703125" style="43"/>
    <col min="14594" max="14594" width="27.28515625" style="43" customWidth="1"/>
    <col min="14595" max="14598" width="12.7109375" style="43" customWidth="1"/>
    <col min="14599" max="14849" width="11.5703125" style="43"/>
    <col min="14850" max="14850" width="27.28515625" style="43" customWidth="1"/>
    <col min="14851" max="14854" width="12.7109375" style="43" customWidth="1"/>
    <col min="14855" max="15105" width="11.5703125" style="43"/>
    <col min="15106" max="15106" width="27.28515625" style="43" customWidth="1"/>
    <col min="15107" max="15110" width="12.7109375" style="43" customWidth="1"/>
    <col min="15111" max="15361" width="11.5703125" style="43"/>
    <col min="15362" max="15362" width="27.28515625" style="43" customWidth="1"/>
    <col min="15363" max="15366" width="12.7109375" style="43" customWidth="1"/>
    <col min="15367" max="15617" width="11.5703125" style="43"/>
    <col min="15618" max="15618" width="27.28515625" style="43" customWidth="1"/>
    <col min="15619" max="15622" width="12.7109375" style="43" customWidth="1"/>
    <col min="15623" max="15873" width="11.5703125" style="43"/>
    <col min="15874" max="15874" width="27.28515625" style="43" customWidth="1"/>
    <col min="15875" max="15878" width="12.7109375" style="43" customWidth="1"/>
    <col min="15879" max="16129" width="11.5703125" style="43"/>
    <col min="16130" max="16130" width="27.28515625" style="43" customWidth="1"/>
    <col min="16131" max="16134" width="12.7109375" style="43" customWidth="1"/>
    <col min="16135" max="16384" width="11.5703125" style="43"/>
  </cols>
  <sheetData>
    <row r="1" spans="1:9" ht="49.9" customHeight="1">
      <c r="A1" s="75" t="s">
        <v>451</v>
      </c>
      <c r="B1" s="75"/>
      <c r="C1" s="75"/>
      <c r="D1" s="75"/>
      <c r="E1" s="75"/>
      <c r="F1" s="75"/>
      <c r="G1" s="75"/>
      <c r="H1" s="74"/>
      <c r="I1" s="74"/>
    </row>
    <row r="2" spans="1:9" ht="13.5" thickBot="1"/>
    <row r="3" spans="1:9" ht="34.9" customHeight="1" thickBot="1">
      <c r="A3" s="562" t="s">
        <v>452</v>
      </c>
      <c r="B3" s="562" t="s">
        <v>453</v>
      </c>
      <c r="C3" s="563" t="s">
        <v>452</v>
      </c>
      <c r="D3" s="564" t="s">
        <v>5</v>
      </c>
      <c r="E3" s="565" t="s">
        <v>264</v>
      </c>
    </row>
    <row r="4" spans="1:9" ht="18" customHeight="1">
      <c r="A4" s="131" t="s">
        <v>22</v>
      </c>
      <c r="B4" s="205">
        <v>1424</v>
      </c>
      <c r="C4" s="206">
        <v>5</v>
      </c>
      <c r="D4" s="206">
        <v>2493</v>
      </c>
      <c r="E4" s="207">
        <v>3922</v>
      </c>
    </row>
    <row r="5" spans="1:9" ht="18" customHeight="1">
      <c r="A5" s="132" t="s">
        <v>454</v>
      </c>
      <c r="B5" s="208">
        <v>1395</v>
      </c>
      <c r="C5" s="209">
        <v>4</v>
      </c>
      <c r="D5" s="209">
        <v>2463</v>
      </c>
      <c r="E5" s="210">
        <v>3862</v>
      </c>
    </row>
    <row r="6" spans="1:9" ht="18" customHeight="1">
      <c r="A6" s="132" t="s">
        <v>455</v>
      </c>
      <c r="B6" s="208">
        <v>828</v>
      </c>
      <c r="C6" s="209">
        <v>91</v>
      </c>
      <c r="D6" s="209">
        <v>1216</v>
      </c>
      <c r="E6" s="210">
        <v>2135</v>
      </c>
    </row>
    <row r="7" spans="1:9" ht="18" customHeight="1">
      <c r="A7" s="132" t="s">
        <v>456</v>
      </c>
      <c r="B7" s="208">
        <v>4604</v>
      </c>
      <c r="C7" s="209">
        <v>65</v>
      </c>
      <c r="D7" s="209">
        <v>11119</v>
      </c>
      <c r="E7" s="210">
        <v>15788</v>
      </c>
    </row>
    <row r="8" spans="1:9" ht="18" customHeight="1">
      <c r="A8" s="132" t="s">
        <v>23</v>
      </c>
      <c r="B8" s="208">
        <v>394</v>
      </c>
      <c r="C8" s="209">
        <v>2</v>
      </c>
      <c r="D8" s="209">
        <v>497</v>
      </c>
      <c r="E8" s="210">
        <v>893</v>
      </c>
    </row>
    <row r="9" spans="1:9" ht="18" customHeight="1">
      <c r="A9" s="133" t="s">
        <v>457</v>
      </c>
      <c r="B9" s="211">
        <v>1630</v>
      </c>
      <c r="C9" s="212">
        <v>191</v>
      </c>
      <c r="D9" s="212">
        <v>2532</v>
      </c>
      <c r="E9" s="213">
        <v>4353</v>
      </c>
    </row>
    <row r="10" spans="1:9" ht="18" customHeight="1" thickBot="1">
      <c r="A10" s="817" t="s">
        <v>462</v>
      </c>
      <c r="B10" s="211">
        <v>370</v>
      </c>
      <c r="C10" s="212">
        <v>1</v>
      </c>
      <c r="D10" s="212">
        <v>555</v>
      </c>
      <c r="E10" s="213">
        <v>926</v>
      </c>
    </row>
    <row r="11" spans="1:9" s="46" customFormat="1" ht="27" customHeight="1" thickBot="1">
      <c r="A11" s="551" t="s">
        <v>458</v>
      </c>
      <c r="B11" s="566">
        <f>SUM(B4:B10)</f>
        <v>10645</v>
      </c>
      <c r="C11" s="566">
        <f>SUM(C4:C10)</f>
        <v>359</v>
      </c>
      <c r="D11" s="566">
        <f>SUM(D4:D10)</f>
        <v>20875</v>
      </c>
      <c r="E11" s="567">
        <f>SUM(E4:E10)</f>
        <v>31879</v>
      </c>
    </row>
    <row r="12" spans="1:9" s="46" customFormat="1" ht="27" customHeight="1" thickBot="1">
      <c r="A12" s="568" t="s">
        <v>706</v>
      </c>
      <c r="B12" s="569">
        <v>12125</v>
      </c>
      <c r="C12" s="569">
        <v>587</v>
      </c>
      <c r="D12" s="569">
        <v>19163</v>
      </c>
      <c r="E12" s="570">
        <v>31875</v>
      </c>
    </row>
    <row r="13" spans="1:9" s="46" customFormat="1" ht="27" customHeight="1" thickBot="1">
      <c r="A13" s="568" t="s">
        <v>459</v>
      </c>
      <c r="B13" s="569">
        <v>14748</v>
      </c>
      <c r="C13" s="569">
        <v>499</v>
      </c>
      <c r="D13" s="569">
        <v>18611</v>
      </c>
      <c r="E13" s="570">
        <v>33858</v>
      </c>
    </row>
    <row r="14" spans="1:9" s="46" customFormat="1" ht="27" customHeight="1" thickBot="1">
      <c r="A14" s="568" t="s">
        <v>460</v>
      </c>
      <c r="B14" s="569">
        <v>17485</v>
      </c>
      <c r="C14" s="569">
        <v>243</v>
      </c>
      <c r="D14" s="569">
        <v>14748</v>
      </c>
      <c r="E14" s="570">
        <v>32476</v>
      </c>
    </row>
    <row r="15" spans="1:9" s="46" customFormat="1" ht="27" customHeight="1" thickBot="1">
      <c r="A15" s="568" t="s">
        <v>461</v>
      </c>
      <c r="B15" s="569">
        <v>17319</v>
      </c>
      <c r="C15" s="569">
        <v>244</v>
      </c>
      <c r="D15" s="569">
        <v>15723</v>
      </c>
      <c r="E15" s="570">
        <v>33286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H28" sqref="H28"/>
    </sheetView>
  </sheetViews>
  <sheetFormatPr baseColWidth="10" defaultRowHeight="12.75"/>
  <cols>
    <col min="1" max="1" width="46.42578125" style="43" customWidth="1"/>
    <col min="2" max="2" width="18.42578125" style="43" customWidth="1"/>
    <col min="3" max="3" width="18" style="43" customWidth="1"/>
    <col min="4" max="4" width="2.28515625" style="43" customWidth="1"/>
    <col min="5" max="5" width="13.140625" style="13" customWidth="1"/>
    <col min="6" max="6" width="14.7109375" style="13" customWidth="1"/>
    <col min="7" max="256" width="11.5703125" style="43"/>
    <col min="257" max="257" width="41.7109375" style="43" customWidth="1"/>
    <col min="258" max="259" width="17.7109375" style="43" customWidth="1"/>
    <col min="260" max="260" width="4.7109375" style="43" customWidth="1"/>
    <col min="261" max="262" width="14.7109375" style="43" customWidth="1"/>
    <col min="263" max="512" width="11.5703125" style="43"/>
    <col min="513" max="513" width="41.7109375" style="43" customWidth="1"/>
    <col min="514" max="515" width="17.7109375" style="43" customWidth="1"/>
    <col min="516" max="516" width="4.7109375" style="43" customWidth="1"/>
    <col min="517" max="518" width="14.7109375" style="43" customWidth="1"/>
    <col min="519" max="768" width="11.5703125" style="43"/>
    <col min="769" max="769" width="41.7109375" style="43" customWidth="1"/>
    <col min="770" max="771" width="17.7109375" style="43" customWidth="1"/>
    <col min="772" max="772" width="4.7109375" style="43" customWidth="1"/>
    <col min="773" max="774" width="14.7109375" style="43" customWidth="1"/>
    <col min="775" max="1024" width="11.5703125" style="43"/>
    <col min="1025" max="1025" width="41.7109375" style="43" customWidth="1"/>
    <col min="1026" max="1027" width="17.7109375" style="43" customWidth="1"/>
    <col min="1028" max="1028" width="4.7109375" style="43" customWidth="1"/>
    <col min="1029" max="1030" width="14.7109375" style="43" customWidth="1"/>
    <col min="1031" max="1280" width="11.5703125" style="43"/>
    <col min="1281" max="1281" width="41.7109375" style="43" customWidth="1"/>
    <col min="1282" max="1283" width="17.7109375" style="43" customWidth="1"/>
    <col min="1284" max="1284" width="4.7109375" style="43" customWidth="1"/>
    <col min="1285" max="1286" width="14.7109375" style="43" customWidth="1"/>
    <col min="1287" max="1536" width="11.5703125" style="43"/>
    <col min="1537" max="1537" width="41.7109375" style="43" customWidth="1"/>
    <col min="1538" max="1539" width="17.7109375" style="43" customWidth="1"/>
    <col min="1540" max="1540" width="4.7109375" style="43" customWidth="1"/>
    <col min="1541" max="1542" width="14.7109375" style="43" customWidth="1"/>
    <col min="1543" max="1792" width="11.5703125" style="43"/>
    <col min="1793" max="1793" width="41.7109375" style="43" customWidth="1"/>
    <col min="1794" max="1795" width="17.7109375" style="43" customWidth="1"/>
    <col min="1796" max="1796" width="4.7109375" style="43" customWidth="1"/>
    <col min="1797" max="1798" width="14.7109375" style="43" customWidth="1"/>
    <col min="1799" max="2048" width="11.5703125" style="43"/>
    <col min="2049" max="2049" width="41.7109375" style="43" customWidth="1"/>
    <col min="2050" max="2051" width="17.7109375" style="43" customWidth="1"/>
    <col min="2052" max="2052" width="4.7109375" style="43" customWidth="1"/>
    <col min="2053" max="2054" width="14.7109375" style="43" customWidth="1"/>
    <col min="2055" max="2304" width="11.5703125" style="43"/>
    <col min="2305" max="2305" width="41.7109375" style="43" customWidth="1"/>
    <col min="2306" max="2307" width="17.7109375" style="43" customWidth="1"/>
    <col min="2308" max="2308" width="4.7109375" style="43" customWidth="1"/>
    <col min="2309" max="2310" width="14.7109375" style="43" customWidth="1"/>
    <col min="2311" max="2560" width="11.5703125" style="43"/>
    <col min="2561" max="2561" width="41.7109375" style="43" customWidth="1"/>
    <col min="2562" max="2563" width="17.7109375" style="43" customWidth="1"/>
    <col min="2564" max="2564" width="4.7109375" style="43" customWidth="1"/>
    <col min="2565" max="2566" width="14.7109375" style="43" customWidth="1"/>
    <col min="2567" max="2816" width="11.5703125" style="43"/>
    <col min="2817" max="2817" width="41.7109375" style="43" customWidth="1"/>
    <col min="2818" max="2819" width="17.7109375" style="43" customWidth="1"/>
    <col min="2820" max="2820" width="4.7109375" style="43" customWidth="1"/>
    <col min="2821" max="2822" width="14.7109375" style="43" customWidth="1"/>
    <col min="2823" max="3072" width="11.5703125" style="43"/>
    <col min="3073" max="3073" width="41.7109375" style="43" customWidth="1"/>
    <col min="3074" max="3075" width="17.7109375" style="43" customWidth="1"/>
    <col min="3076" max="3076" width="4.7109375" style="43" customWidth="1"/>
    <col min="3077" max="3078" width="14.7109375" style="43" customWidth="1"/>
    <col min="3079" max="3328" width="11.5703125" style="43"/>
    <col min="3329" max="3329" width="41.7109375" style="43" customWidth="1"/>
    <col min="3330" max="3331" width="17.7109375" style="43" customWidth="1"/>
    <col min="3332" max="3332" width="4.7109375" style="43" customWidth="1"/>
    <col min="3333" max="3334" width="14.7109375" style="43" customWidth="1"/>
    <col min="3335" max="3584" width="11.5703125" style="43"/>
    <col min="3585" max="3585" width="41.7109375" style="43" customWidth="1"/>
    <col min="3586" max="3587" width="17.7109375" style="43" customWidth="1"/>
    <col min="3588" max="3588" width="4.7109375" style="43" customWidth="1"/>
    <col min="3589" max="3590" width="14.7109375" style="43" customWidth="1"/>
    <col min="3591" max="3840" width="11.5703125" style="43"/>
    <col min="3841" max="3841" width="41.7109375" style="43" customWidth="1"/>
    <col min="3842" max="3843" width="17.7109375" style="43" customWidth="1"/>
    <col min="3844" max="3844" width="4.7109375" style="43" customWidth="1"/>
    <col min="3845" max="3846" width="14.7109375" style="43" customWidth="1"/>
    <col min="3847" max="4096" width="11.5703125" style="43"/>
    <col min="4097" max="4097" width="41.7109375" style="43" customWidth="1"/>
    <col min="4098" max="4099" width="17.7109375" style="43" customWidth="1"/>
    <col min="4100" max="4100" width="4.7109375" style="43" customWidth="1"/>
    <col min="4101" max="4102" width="14.7109375" style="43" customWidth="1"/>
    <col min="4103" max="4352" width="11.5703125" style="43"/>
    <col min="4353" max="4353" width="41.7109375" style="43" customWidth="1"/>
    <col min="4354" max="4355" width="17.7109375" style="43" customWidth="1"/>
    <col min="4356" max="4356" width="4.7109375" style="43" customWidth="1"/>
    <col min="4357" max="4358" width="14.7109375" style="43" customWidth="1"/>
    <col min="4359" max="4608" width="11.5703125" style="43"/>
    <col min="4609" max="4609" width="41.7109375" style="43" customWidth="1"/>
    <col min="4610" max="4611" width="17.7109375" style="43" customWidth="1"/>
    <col min="4612" max="4612" width="4.7109375" style="43" customWidth="1"/>
    <col min="4613" max="4614" width="14.7109375" style="43" customWidth="1"/>
    <col min="4615" max="4864" width="11.5703125" style="43"/>
    <col min="4865" max="4865" width="41.7109375" style="43" customWidth="1"/>
    <col min="4866" max="4867" width="17.7109375" style="43" customWidth="1"/>
    <col min="4868" max="4868" width="4.7109375" style="43" customWidth="1"/>
    <col min="4869" max="4870" width="14.7109375" style="43" customWidth="1"/>
    <col min="4871" max="5120" width="11.5703125" style="43"/>
    <col min="5121" max="5121" width="41.7109375" style="43" customWidth="1"/>
    <col min="5122" max="5123" width="17.7109375" style="43" customWidth="1"/>
    <col min="5124" max="5124" width="4.7109375" style="43" customWidth="1"/>
    <col min="5125" max="5126" width="14.7109375" style="43" customWidth="1"/>
    <col min="5127" max="5376" width="11.5703125" style="43"/>
    <col min="5377" max="5377" width="41.7109375" style="43" customWidth="1"/>
    <col min="5378" max="5379" width="17.7109375" style="43" customWidth="1"/>
    <col min="5380" max="5380" width="4.7109375" style="43" customWidth="1"/>
    <col min="5381" max="5382" width="14.7109375" style="43" customWidth="1"/>
    <col min="5383" max="5632" width="11.5703125" style="43"/>
    <col min="5633" max="5633" width="41.7109375" style="43" customWidth="1"/>
    <col min="5634" max="5635" width="17.7109375" style="43" customWidth="1"/>
    <col min="5636" max="5636" width="4.7109375" style="43" customWidth="1"/>
    <col min="5637" max="5638" width="14.7109375" style="43" customWidth="1"/>
    <col min="5639" max="5888" width="11.5703125" style="43"/>
    <col min="5889" max="5889" width="41.7109375" style="43" customWidth="1"/>
    <col min="5890" max="5891" width="17.7109375" style="43" customWidth="1"/>
    <col min="5892" max="5892" width="4.7109375" style="43" customWidth="1"/>
    <col min="5893" max="5894" width="14.7109375" style="43" customWidth="1"/>
    <col min="5895" max="6144" width="11.5703125" style="43"/>
    <col min="6145" max="6145" width="41.7109375" style="43" customWidth="1"/>
    <col min="6146" max="6147" width="17.7109375" style="43" customWidth="1"/>
    <col min="6148" max="6148" width="4.7109375" style="43" customWidth="1"/>
    <col min="6149" max="6150" width="14.7109375" style="43" customWidth="1"/>
    <col min="6151" max="6400" width="11.5703125" style="43"/>
    <col min="6401" max="6401" width="41.7109375" style="43" customWidth="1"/>
    <col min="6402" max="6403" width="17.7109375" style="43" customWidth="1"/>
    <col min="6404" max="6404" width="4.7109375" style="43" customWidth="1"/>
    <col min="6405" max="6406" width="14.7109375" style="43" customWidth="1"/>
    <col min="6407" max="6656" width="11.5703125" style="43"/>
    <col min="6657" max="6657" width="41.7109375" style="43" customWidth="1"/>
    <col min="6658" max="6659" width="17.7109375" style="43" customWidth="1"/>
    <col min="6660" max="6660" width="4.7109375" style="43" customWidth="1"/>
    <col min="6661" max="6662" width="14.7109375" style="43" customWidth="1"/>
    <col min="6663" max="6912" width="11.5703125" style="43"/>
    <col min="6913" max="6913" width="41.7109375" style="43" customWidth="1"/>
    <col min="6914" max="6915" width="17.7109375" style="43" customWidth="1"/>
    <col min="6916" max="6916" width="4.7109375" style="43" customWidth="1"/>
    <col min="6917" max="6918" width="14.7109375" style="43" customWidth="1"/>
    <col min="6919" max="7168" width="11.5703125" style="43"/>
    <col min="7169" max="7169" width="41.7109375" style="43" customWidth="1"/>
    <col min="7170" max="7171" width="17.7109375" style="43" customWidth="1"/>
    <col min="7172" max="7172" width="4.7109375" style="43" customWidth="1"/>
    <col min="7173" max="7174" width="14.7109375" style="43" customWidth="1"/>
    <col min="7175" max="7424" width="11.5703125" style="43"/>
    <col min="7425" max="7425" width="41.7109375" style="43" customWidth="1"/>
    <col min="7426" max="7427" width="17.7109375" style="43" customWidth="1"/>
    <col min="7428" max="7428" width="4.7109375" style="43" customWidth="1"/>
    <col min="7429" max="7430" width="14.7109375" style="43" customWidth="1"/>
    <col min="7431" max="7680" width="11.5703125" style="43"/>
    <col min="7681" max="7681" width="41.7109375" style="43" customWidth="1"/>
    <col min="7682" max="7683" width="17.7109375" style="43" customWidth="1"/>
    <col min="7684" max="7684" width="4.7109375" style="43" customWidth="1"/>
    <col min="7685" max="7686" width="14.7109375" style="43" customWidth="1"/>
    <col min="7687" max="7936" width="11.5703125" style="43"/>
    <col min="7937" max="7937" width="41.7109375" style="43" customWidth="1"/>
    <col min="7938" max="7939" width="17.7109375" style="43" customWidth="1"/>
    <col min="7940" max="7940" width="4.7109375" style="43" customWidth="1"/>
    <col min="7941" max="7942" width="14.7109375" style="43" customWidth="1"/>
    <col min="7943" max="8192" width="11.5703125" style="43"/>
    <col min="8193" max="8193" width="41.7109375" style="43" customWidth="1"/>
    <col min="8194" max="8195" width="17.7109375" style="43" customWidth="1"/>
    <col min="8196" max="8196" width="4.7109375" style="43" customWidth="1"/>
    <col min="8197" max="8198" width="14.7109375" style="43" customWidth="1"/>
    <col min="8199" max="8448" width="11.5703125" style="43"/>
    <col min="8449" max="8449" width="41.7109375" style="43" customWidth="1"/>
    <col min="8450" max="8451" width="17.7109375" style="43" customWidth="1"/>
    <col min="8452" max="8452" width="4.7109375" style="43" customWidth="1"/>
    <col min="8453" max="8454" width="14.7109375" style="43" customWidth="1"/>
    <col min="8455" max="8704" width="11.5703125" style="43"/>
    <col min="8705" max="8705" width="41.7109375" style="43" customWidth="1"/>
    <col min="8706" max="8707" width="17.7109375" style="43" customWidth="1"/>
    <col min="8708" max="8708" width="4.7109375" style="43" customWidth="1"/>
    <col min="8709" max="8710" width="14.7109375" style="43" customWidth="1"/>
    <col min="8711" max="8960" width="11.5703125" style="43"/>
    <col min="8961" max="8961" width="41.7109375" style="43" customWidth="1"/>
    <col min="8962" max="8963" width="17.7109375" style="43" customWidth="1"/>
    <col min="8964" max="8964" width="4.7109375" style="43" customWidth="1"/>
    <col min="8965" max="8966" width="14.7109375" style="43" customWidth="1"/>
    <col min="8967" max="9216" width="11.5703125" style="43"/>
    <col min="9217" max="9217" width="41.7109375" style="43" customWidth="1"/>
    <col min="9218" max="9219" width="17.7109375" style="43" customWidth="1"/>
    <col min="9220" max="9220" width="4.7109375" style="43" customWidth="1"/>
    <col min="9221" max="9222" width="14.7109375" style="43" customWidth="1"/>
    <col min="9223" max="9472" width="11.5703125" style="43"/>
    <col min="9473" max="9473" width="41.7109375" style="43" customWidth="1"/>
    <col min="9474" max="9475" width="17.7109375" style="43" customWidth="1"/>
    <col min="9476" max="9476" width="4.7109375" style="43" customWidth="1"/>
    <col min="9477" max="9478" width="14.7109375" style="43" customWidth="1"/>
    <col min="9479" max="9728" width="11.5703125" style="43"/>
    <col min="9729" max="9729" width="41.7109375" style="43" customWidth="1"/>
    <col min="9730" max="9731" width="17.7109375" style="43" customWidth="1"/>
    <col min="9732" max="9732" width="4.7109375" style="43" customWidth="1"/>
    <col min="9733" max="9734" width="14.7109375" style="43" customWidth="1"/>
    <col min="9735" max="9984" width="11.5703125" style="43"/>
    <col min="9985" max="9985" width="41.7109375" style="43" customWidth="1"/>
    <col min="9986" max="9987" width="17.7109375" style="43" customWidth="1"/>
    <col min="9988" max="9988" width="4.7109375" style="43" customWidth="1"/>
    <col min="9989" max="9990" width="14.7109375" style="43" customWidth="1"/>
    <col min="9991" max="10240" width="11.5703125" style="43"/>
    <col min="10241" max="10241" width="41.7109375" style="43" customWidth="1"/>
    <col min="10242" max="10243" width="17.7109375" style="43" customWidth="1"/>
    <col min="10244" max="10244" width="4.7109375" style="43" customWidth="1"/>
    <col min="10245" max="10246" width="14.7109375" style="43" customWidth="1"/>
    <col min="10247" max="10496" width="11.5703125" style="43"/>
    <col min="10497" max="10497" width="41.7109375" style="43" customWidth="1"/>
    <col min="10498" max="10499" width="17.7109375" style="43" customWidth="1"/>
    <col min="10500" max="10500" width="4.7109375" style="43" customWidth="1"/>
    <col min="10501" max="10502" width="14.7109375" style="43" customWidth="1"/>
    <col min="10503" max="10752" width="11.5703125" style="43"/>
    <col min="10753" max="10753" width="41.7109375" style="43" customWidth="1"/>
    <col min="10754" max="10755" width="17.7109375" style="43" customWidth="1"/>
    <col min="10756" max="10756" width="4.7109375" style="43" customWidth="1"/>
    <col min="10757" max="10758" width="14.7109375" style="43" customWidth="1"/>
    <col min="10759" max="11008" width="11.5703125" style="43"/>
    <col min="11009" max="11009" width="41.7109375" style="43" customWidth="1"/>
    <col min="11010" max="11011" width="17.7109375" style="43" customWidth="1"/>
    <col min="11012" max="11012" width="4.7109375" style="43" customWidth="1"/>
    <col min="11013" max="11014" width="14.7109375" style="43" customWidth="1"/>
    <col min="11015" max="11264" width="11.5703125" style="43"/>
    <col min="11265" max="11265" width="41.7109375" style="43" customWidth="1"/>
    <col min="11266" max="11267" width="17.7109375" style="43" customWidth="1"/>
    <col min="11268" max="11268" width="4.7109375" style="43" customWidth="1"/>
    <col min="11269" max="11270" width="14.7109375" style="43" customWidth="1"/>
    <col min="11271" max="11520" width="11.5703125" style="43"/>
    <col min="11521" max="11521" width="41.7109375" style="43" customWidth="1"/>
    <col min="11522" max="11523" width="17.7109375" style="43" customWidth="1"/>
    <col min="11524" max="11524" width="4.7109375" style="43" customWidth="1"/>
    <col min="11525" max="11526" width="14.7109375" style="43" customWidth="1"/>
    <col min="11527" max="11776" width="11.5703125" style="43"/>
    <col min="11777" max="11777" width="41.7109375" style="43" customWidth="1"/>
    <col min="11778" max="11779" width="17.7109375" style="43" customWidth="1"/>
    <col min="11780" max="11780" width="4.7109375" style="43" customWidth="1"/>
    <col min="11781" max="11782" width="14.7109375" style="43" customWidth="1"/>
    <col min="11783" max="12032" width="11.5703125" style="43"/>
    <col min="12033" max="12033" width="41.7109375" style="43" customWidth="1"/>
    <col min="12034" max="12035" width="17.7109375" style="43" customWidth="1"/>
    <col min="12036" max="12036" width="4.7109375" style="43" customWidth="1"/>
    <col min="12037" max="12038" width="14.7109375" style="43" customWidth="1"/>
    <col min="12039" max="12288" width="11.5703125" style="43"/>
    <col min="12289" max="12289" width="41.7109375" style="43" customWidth="1"/>
    <col min="12290" max="12291" width="17.7109375" style="43" customWidth="1"/>
    <col min="12292" max="12292" width="4.7109375" style="43" customWidth="1"/>
    <col min="12293" max="12294" width="14.7109375" style="43" customWidth="1"/>
    <col min="12295" max="12544" width="11.5703125" style="43"/>
    <col min="12545" max="12545" width="41.7109375" style="43" customWidth="1"/>
    <col min="12546" max="12547" width="17.7109375" style="43" customWidth="1"/>
    <col min="12548" max="12548" width="4.7109375" style="43" customWidth="1"/>
    <col min="12549" max="12550" width="14.7109375" style="43" customWidth="1"/>
    <col min="12551" max="12800" width="11.5703125" style="43"/>
    <col min="12801" max="12801" width="41.7109375" style="43" customWidth="1"/>
    <col min="12802" max="12803" width="17.7109375" style="43" customWidth="1"/>
    <col min="12804" max="12804" width="4.7109375" style="43" customWidth="1"/>
    <col min="12805" max="12806" width="14.7109375" style="43" customWidth="1"/>
    <col min="12807" max="13056" width="11.5703125" style="43"/>
    <col min="13057" max="13057" width="41.7109375" style="43" customWidth="1"/>
    <col min="13058" max="13059" width="17.7109375" style="43" customWidth="1"/>
    <col min="13060" max="13060" width="4.7109375" style="43" customWidth="1"/>
    <col min="13061" max="13062" width="14.7109375" style="43" customWidth="1"/>
    <col min="13063" max="13312" width="11.5703125" style="43"/>
    <col min="13313" max="13313" width="41.7109375" style="43" customWidth="1"/>
    <col min="13314" max="13315" width="17.7109375" style="43" customWidth="1"/>
    <col min="13316" max="13316" width="4.7109375" style="43" customWidth="1"/>
    <col min="13317" max="13318" width="14.7109375" style="43" customWidth="1"/>
    <col min="13319" max="13568" width="11.5703125" style="43"/>
    <col min="13569" max="13569" width="41.7109375" style="43" customWidth="1"/>
    <col min="13570" max="13571" width="17.7109375" style="43" customWidth="1"/>
    <col min="13572" max="13572" width="4.7109375" style="43" customWidth="1"/>
    <col min="13573" max="13574" width="14.7109375" style="43" customWidth="1"/>
    <col min="13575" max="13824" width="11.5703125" style="43"/>
    <col min="13825" max="13825" width="41.7109375" style="43" customWidth="1"/>
    <col min="13826" max="13827" width="17.7109375" style="43" customWidth="1"/>
    <col min="13828" max="13828" width="4.7109375" style="43" customWidth="1"/>
    <col min="13829" max="13830" width="14.7109375" style="43" customWidth="1"/>
    <col min="13831" max="14080" width="11.5703125" style="43"/>
    <col min="14081" max="14081" width="41.7109375" style="43" customWidth="1"/>
    <col min="14082" max="14083" width="17.7109375" style="43" customWidth="1"/>
    <col min="14084" max="14084" width="4.7109375" style="43" customWidth="1"/>
    <col min="14085" max="14086" width="14.7109375" style="43" customWidth="1"/>
    <col min="14087" max="14336" width="11.5703125" style="43"/>
    <col min="14337" max="14337" width="41.7109375" style="43" customWidth="1"/>
    <col min="14338" max="14339" width="17.7109375" style="43" customWidth="1"/>
    <col min="14340" max="14340" width="4.7109375" style="43" customWidth="1"/>
    <col min="14341" max="14342" width="14.7109375" style="43" customWidth="1"/>
    <col min="14343" max="14592" width="11.5703125" style="43"/>
    <col min="14593" max="14593" width="41.7109375" style="43" customWidth="1"/>
    <col min="14594" max="14595" width="17.7109375" style="43" customWidth="1"/>
    <col min="14596" max="14596" width="4.7109375" style="43" customWidth="1"/>
    <col min="14597" max="14598" width="14.7109375" style="43" customWidth="1"/>
    <col min="14599" max="14848" width="11.5703125" style="43"/>
    <col min="14849" max="14849" width="41.7109375" style="43" customWidth="1"/>
    <col min="14850" max="14851" width="17.7109375" style="43" customWidth="1"/>
    <col min="14852" max="14852" width="4.7109375" style="43" customWidth="1"/>
    <col min="14853" max="14854" width="14.7109375" style="43" customWidth="1"/>
    <col min="14855" max="15104" width="11.5703125" style="43"/>
    <col min="15105" max="15105" width="41.7109375" style="43" customWidth="1"/>
    <col min="15106" max="15107" width="17.7109375" style="43" customWidth="1"/>
    <col min="15108" max="15108" width="4.7109375" style="43" customWidth="1"/>
    <col min="15109" max="15110" width="14.7109375" style="43" customWidth="1"/>
    <col min="15111" max="15360" width="11.5703125" style="43"/>
    <col min="15361" max="15361" width="41.7109375" style="43" customWidth="1"/>
    <col min="15362" max="15363" width="17.7109375" style="43" customWidth="1"/>
    <col min="15364" max="15364" width="4.7109375" style="43" customWidth="1"/>
    <col min="15365" max="15366" width="14.7109375" style="43" customWidth="1"/>
    <col min="15367" max="15616" width="11.5703125" style="43"/>
    <col min="15617" max="15617" width="41.7109375" style="43" customWidth="1"/>
    <col min="15618" max="15619" width="17.7109375" style="43" customWidth="1"/>
    <col min="15620" max="15620" width="4.7109375" style="43" customWidth="1"/>
    <col min="15621" max="15622" width="14.7109375" style="43" customWidth="1"/>
    <col min="15623" max="15872" width="11.5703125" style="43"/>
    <col min="15873" max="15873" width="41.7109375" style="43" customWidth="1"/>
    <col min="15874" max="15875" width="17.7109375" style="43" customWidth="1"/>
    <col min="15876" max="15876" width="4.7109375" style="43" customWidth="1"/>
    <col min="15877" max="15878" width="14.7109375" style="43" customWidth="1"/>
    <col min="15879" max="16128" width="11.5703125" style="43"/>
    <col min="16129" max="16129" width="41.7109375" style="43" customWidth="1"/>
    <col min="16130" max="16131" width="17.7109375" style="43" customWidth="1"/>
    <col min="16132" max="16132" width="4.7109375" style="43" customWidth="1"/>
    <col min="16133" max="16134" width="14.7109375" style="43" customWidth="1"/>
    <col min="16135" max="16384" width="11.5703125" style="43"/>
  </cols>
  <sheetData>
    <row r="1" spans="1:6" ht="49.9" customHeight="1">
      <c r="A1" s="75" t="s">
        <v>463</v>
      </c>
      <c r="B1" s="75"/>
      <c r="C1" s="75"/>
      <c r="D1" s="75"/>
      <c r="E1" s="75"/>
      <c r="F1" s="75"/>
    </row>
    <row r="2" spans="1:6" ht="15" thickBot="1">
      <c r="D2" s="134"/>
    </row>
    <row r="3" spans="1:6" ht="19.899999999999999" customHeight="1" thickBot="1">
      <c r="D3" s="46"/>
      <c r="E3" s="1060" t="s">
        <v>36</v>
      </c>
      <c r="F3" s="1061"/>
    </row>
    <row r="4" spans="1:6" ht="34.9" customHeight="1" thickBot="1">
      <c r="A4" s="781" t="s">
        <v>464</v>
      </c>
      <c r="B4" s="572" t="s">
        <v>465</v>
      </c>
      <c r="C4" s="572" t="s">
        <v>466</v>
      </c>
      <c r="D4" s="46"/>
      <c r="E4" s="573" t="s">
        <v>46</v>
      </c>
      <c r="F4" s="574" t="s">
        <v>102</v>
      </c>
    </row>
    <row r="5" spans="1:6" ht="19.899999999999999" customHeight="1">
      <c r="A5" s="220" t="s">
        <v>467</v>
      </c>
      <c r="B5" s="207">
        <v>209770</v>
      </c>
      <c r="C5" s="216">
        <v>185201</v>
      </c>
      <c r="D5" s="46"/>
      <c r="E5" s="575">
        <f>C5-B5</f>
        <v>-24569</v>
      </c>
      <c r="F5" s="1084">
        <f>(C5-B5)/B5</f>
        <v>-0.11712351623206368</v>
      </c>
    </row>
    <row r="6" spans="1:6" ht="19.899999999999999" customHeight="1">
      <c r="A6" s="221" t="s">
        <v>468</v>
      </c>
      <c r="B6" s="210">
        <v>64066</v>
      </c>
      <c r="C6" s="218">
        <v>64769</v>
      </c>
      <c r="E6" s="576">
        <f>C6-B6</f>
        <v>703</v>
      </c>
      <c r="F6" s="1085">
        <f>(C6-B6)/B6</f>
        <v>1.0973059032872351E-2</v>
      </c>
    </row>
    <row r="7" spans="1:6" ht="19.899999999999999" customHeight="1">
      <c r="A7" s="221" t="s">
        <v>469</v>
      </c>
      <c r="B7" s="210">
        <v>83808</v>
      </c>
      <c r="C7" s="218">
        <v>81167</v>
      </c>
      <c r="E7" s="576">
        <f>C7-B7</f>
        <v>-2641</v>
      </c>
      <c r="F7" s="1085">
        <f>(C7-B7)/B7</f>
        <v>-3.1512504772814053E-2</v>
      </c>
    </row>
    <row r="8" spans="1:6" ht="19.899999999999999" customHeight="1" thickBot="1">
      <c r="A8" s="222" t="s">
        <v>470</v>
      </c>
      <c r="B8" s="361">
        <v>66346</v>
      </c>
      <c r="C8" s="219">
        <v>82828</v>
      </c>
      <c r="E8" s="577">
        <f>C8-B8</f>
        <v>16482</v>
      </c>
      <c r="F8" s="1086">
        <f>(C8-B8)/B8</f>
        <v>0.24842492388388146</v>
      </c>
    </row>
    <row r="9" spans="1:6" ht="9" customHeight="1">
      <c r="E9" s="64"/>
      <c r="F9" s="64"/>
    </row>
    <row r="10" spans="1:6" ht="19.899999999999999" customHeight="1" thickBot="1">
      <c r="A10" s="192" t="s">
        <v>471</v>
      </c>
      <c r="B10" s="215">
        <v>222613</v>
      </c>
      <c r="C10" s="215">
        <v>226011</v>
      </c>
      <c r="E10" s="577">
        <f>C10-B10</f>
        <v>3398</v>
      </c>
      <c r="F10" s="1086">
        <f>(C10-B10)/B10</f>
        <v>1.5264157978195343E-2</v>
      </c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J4" sqref="J4"/>
    </sheetView>
  </sheetViews>
  <sheetFormatPr baseColWidth="10" defaultRowHeight="12.75"/>
  <cols>
    <col min="1" max="1" width="11.5703125" style="43"/>
    <col min="2" max="2" width="16" style="43" customWidth="1"/>
    <col min="3" max="4" width="15.7109375" style="43" customWidth="1"/>
    <col min="5" max="257" width="11.5703125" style="43"/>
    <col min="258" max="258" width="12.7109375" style="43" customWidth="1"/>
    <col min="259" max="260" width="15.7109375" style="43" customWidth="1"/>
    <col min="261" max="513" width="11.5703125" style="43"/>
    <col min="514" max="514" width="12.7109375" style="43" customWidth="1"/>
    <col min="515" max="516" width="15.7109375" style="43" customWidth="1"/>
    <col min="517" max="769" width="11.5703125" style="43"/>
    <col min="770" max="770" width="12.7109375" style="43" customWidth="1"/>
    <col min="771" max="772" width="15.7109375" style="43" customWidth="1"/>
    <col min="773" max="1025" width="11.5703125" style="43"/>
    <col min="1026" max="1026" width="12.7109375" style="43" customWidth="1"/>
    <col min="1027" max="1028" width="15.7109375" style="43" customWidth="1"/>
    <col min="1029" max="1281" width="11.5703125" style="43"/>
    <col min="1282" max="1282" width="12.7109375" style="43" customWidth="1"/>
    <col min="1283" max="1284" width="15.7109375" style="43" customWidth="1"/>
    <col min="1285" max="1537" width="11.5703125" style="43"/>
    <col min="1538" max="1538" width="12.7109375" style="43" customWidth="1"/>
    <col min="1539" max="1540" width="15.7109375" style="43" customWidth="1"/>
    <col min="1541" max="1793" width="11.5703125" style="43"/>
    <col min="1794" max="1794" width="12.7109375" style="43" customWidth="1"/>
    <col min="1795" max="1796" width="15.7109375" style="43" customWidth="1"/>
    <col min="1797" max="2049" width="11.5703125" style="43"/>
    <col min="2050" max="2050" width="12.7109375" style="43" customWidth="1"/>
    <col min="2051" max="2052" width="15.7109375" style="43" customWidth="1"/>
    <col min="2053" max="2305" width="11.5703125" style="43"/>
    <col min="2306" max="2306" width="12.7109375" style="43" customWidth="1"/>
    <col min="2307" max="2308" width="15.7109375" style="43" customWidth="1"/>
    <col min="2309" max="2561" width="11.5703125" style="43"/>
    <col min="2562" max="2562" width="12.7109375" style="43" customWidth="1"/>
    <col min="2563" max="2564" width="15.7109375" style="43" customWidth="1"/>
    <col min="2565" max="2817" width="11.5703125" style="43"/>
    <col min="2818" max="2818" width="12.7109375" style="43" customWidth="1"/>
    <col min="2819" max="2820" width="15.7109375" style="43" customWidth="1"/>
    <col min="2821" max="3073" width="11.5703125" style="43"/>
    <col min="3074" max="3074" width="12.7109375" style="43" customWidth="1"/>
    <col min="3075" max="3076" width="15.7109375" style="43" customWidth="1"/>
    <col min="3077" max="3329" width="11.5703125" style="43"/>
    <col min="3330" max="3330" width="12.7109375" style="43" customWidth="1"/>
    <col min="3331" max="3332" width="15.7109375" style="43" customWidth="1"/>
    <col min="3333" max="3585" width="11.5703125" style="43"/>
    <col min="3586" max="3586" width="12.7109375" style="43" customWidth="1"/>
    <col min="3587" max="3588" width="15.7109375" style="43" customWidth="1"/>
    <col min="3589" max="3841" width="11.5703125" style="43"/>
    <col min="3842" max="3842" width="12.7109375" style="43" customWidth="1"/>
    <col min="3843" max="3844" width="15.7109375" style="43" customWidth="1"/>
    <col min="3845" max="4097" width="11.5703125" style="43"/>
    <col min="4098" max="4098" width="12.7109375" style="43" customWidth="1"/>
    <col min="4099" max="4100" width="15.7109375" style="43" customWidth="1"/>
    <col min="4101" max="4353" width="11.5703125" style="43"/>
    <col min="4354" max="4354" width="12.7109375" style="43" customWidth="1"/>
    <col min="4355" max="4356" width="15.7109375" style="43" customWidth="1"/>
    <col min="4357" max="4609" width="11.5703125" style="43"/>
    <col min="4610" max="4610" width="12.7109375" style="43" customWidth="1"/>
    <col min="4611" max="4612" width="15.7109375" style="43" customWidth="1"/>
    <col min="4613" max="4865" width="11.5703125" style="43"/>
    <col min="4866" max="4866" width="12.7109375" style="43" customWidth="1"/>
    <col min="4867" max="4868" width="15.7109375" style="43" customWidth="1"/>
    <col min="4869" max="5121" width="11.5703125" style="43"/>
    <col min="5122" max="5122" width="12.7109375" style="43" customWidth="1"/>
    <col min="5123" max="5124" width="15.7109375" style="43" customWidth="1"/>
    <col min="5125" max="5377" width="11.5703125" style="43"/>
    <col min="5378" max="5378" width="12.7109375" style="43" customWidth="1"/>
    <col min="5379" max="5380" width="15.7109375" style="43" customWidth="1"/>
    <col min="5381" max="5633" width="11.5703125" style="43"/>
    <col min="5634" max="5634" width="12.7109375" style="43" customWidth="1"/>
    <col min="5635" max="5636" width="15.7109375" style="43" customWidth="1"/>
    <col min="5637" max="5889" width="11.5703125" style="43"/>
    <col min="5890" max="5890" width="12.7109375" style="43" customWidth="1"/>
    <col min="5891" max="5892" width="15.7109375" style="43" customWidth="1"/>
    <col min="5893" max="6145" width="11.5703125" style="43"/>
    <col min="6146" max="6146" width="12.7109375" style="43" customWidth="1"/>
    <col min="6147" max="6148" width="15.7109375" style="43" customWidth="1"/>
    <col min="6149" max="6401" width="11.5703125" style="43"/>
    <col min="6402" max="6402" width="12.7109375" style="43" customWidth="1"/>
    <col min="6403" max="6404" width="15.7109375" style="43" customWidth="1"/>
    <col min="6405" max="6657" width="11.5703125" style="43"/>
    <col min="6658" max="6658" width="12.7109375" style="43" customWidth="1"/>
    <col min="6659" max="6660" width="15.7109375" style="43" customWidth="1"/>
    <col min="6661" max="6913" width="11.5703125" style="43"/>
    <col min="6914" max="6914" width="12.7109375" style="43" customWidth="1"/>
    <col min="6915" max="6916" width="15.7109375" style="43" customWidth="1"/>
    <col min="6917" max="7169" width="11.5703125" style="43"/>
    <col min="7170" max="7170" width="12.7109375" style="43" customWidth="1"/>
    <col min="7171" max="7172" width="15.7109375" style="43" customWidth="1"/>
    <col min="7173" max="7425" width="11.5703125" style="43"/>
    <col min="7426" max="7426" width="12.7109375" style="43" customWidth="1"/>
    <col min="7427" max="7428" width="15.7109375" style="43" customWidth="1"/>
    <col min="7429" max="7681" width="11.5703125" style="43"/>
    <col min="7682" max="7682" width="12.7109375" style="43" customWidth="1"/>
    <col min="7683" max="7684" width="15.7109375" style="43" customWidth="1"/>
    <col min="7685" max="7937" width="11.5703125" style="43"/>
    <col min="7938" max="7938" width="12.7109375" style="43" customWidth="1"/>
    <col min="7939" max="7940" width="15.7109375" style="43" customWidth="1"/>
    <col min="7941" max="8193" width="11.5703125" style="43"/>
    <col min="8194" max="8194" width="12.7109375" style="43" customWidth="1"/>
    <col min="8195" max="8196" width="15.7109375" style="43" customWidth="1"/>
    <col min="8197" max="8449" width="11.5703125" style="43"/>
    <col min="8450" max="8450" width="12.7109375" style="43" customWidth="1"/>
    <col min="8451" max="8452" width="15.7109375" style="43" customWidth="1"/>
    <col min="8453" max="8705" width="11.5703125" style="43"/>
    <col min="8706" max="8706" width="12.7109375" style="43" customWidth="1"/>
    <col min="8707" max="8708" width="15.7109375" style="43" customWidth="1"/>
    <col min="8709" max="8961" width="11.5703125" style="43"/>
    <col min="8962" max="8962" width="12.7109375" style="43" customWidth="1"/>
    <col min="8963" max="8964" width="15.7109375" style="43" customWidth="1"/>
    <col min="8965" max="9217" width="11.5703125" style="43"/>
    <col min="9218" max="9218" width="12.7109375" style="43" customWidth="1"/>
    <col min="9219" max="9220" width="15.7109375" style="43" customWidth="1"/>
    <col min="9221" max="9473" width="11.5703125" style="43"/>
    <col min="9474" max="9474" width="12.7109375" style="43" customWidth="1"/>
    <col min="9475" max="9476" width="15.7109375" style="43" customWidth="1"/>
    <col min="9477" max="9729" width="11.5703125" style="43"/>
    <col min="9730" max="9730" width="12.7109375" style="43" customWidth="1"/>
    <col min="9731" max="9732" width="15.7109375" style="43" customWidth="1"/>
    <col min="9733" max="9985" width="11.5703125" style="43"/>
    <col min="9986" max="9986" width="12.7109375" style="43" customWidth="1"/>
    <col min="9987" max="9988" width="15.7109375" style="43" customWidth="1"/>
    <col min="9989" max="10241" width="11.5703125" style="43"/>
    <col min="10242" max="10242" width="12.7109375" style="43" customWidth="1"/>
    <col min="10243" max="10244" width="15.7109375" style="43" customWidth="1"/>
    <col min="10245" max="10497" width="11.5703125" style="43"/>
    <col min="10498" max="10498" width="12.7109375" style="43" customWidth="1"/>
    <col min="10499" max="10500" width="15.7109375" style="43" customWidth="1"/>
    <col min="10501" max="10753" width="11.5703125" style="43"/>
    <col min="10754" max="10754" width="12.7109375" style="43" customWidth="1"/>
    <col min="10755" max="10756" width="15.7109375" style="43" customWidth="1"/>
    <col min="10757" max="11009" width="11.5703125" style="43"/>
    <col min="11010" max="11010" width="12.7109375" style="43" customWidth="1"/>
    <col min="11011" max="11012" width="15.7109375" style="43" customWidth="1"/>
    <col min="11013" max="11265" width="11.5703125" style="43"/>
    <col min="11266" max="11266" width="12.7109375" style="43" customWidth="1"/>
    <col min="11267" max="11268" width="15.7109375" style="43" customWidth="1"/>
    <col min="11269" max="11521" width="11.5703125" style="43"/>
    <col min="11522" max="11522" width="12.7109375" style="43" customWidth="1"/>
    <col min="11523" max="11524" width="15.7109375" style="43" customWidth="1"/>
    <col min="11525" max="11777" width="11.5703125" style="43"/>
    <col min="11778" max="11778" width="12.7109375" style="43" customWidth="1"/>
    <col min="11779" max="11780" width="15.7109375" style="43" customWidth="1"/>
    <col min="11781" max="12033" width="11.5703125" style="43"/>
    <col min="12034" max="12034" width="12.7109375" style="43" customWidth="1"/>
    <col min="12035" max="12036" width="15.7109375" style="43" customWidth="1"/>
    <col min="12037" max="12289" width="11.5703125" style="43"/>
    <col min="12290" max="12290" width="12.7109375" style="43" customWidth="1"/>
    <col min="12291" max="12292" width="15.7109375" style="43" customWidth="1"/>
    <col min="12293" max="12545" width="11.5703125" style="43"/>
    <col min="12546" max="12546" width="12.7109375" style="43" customWidth="1"/>
    <col min="12547" max="12548" width="15.7109375" style="43" customWidth="1"/>
    <col min="12549" max="12801" width="11.5703125" style="43"/>
    <col min="12802" max="12802" width="12.7109375" style="43" customWidth="1"/>
    <col min="12803" max="12804" width="15.7109375" style="43" customWidth="1"/>
    <col min="12805" max="13057" width="11.5703125" style="43"/>
    <col min="13058" max="13058" width="12.7109375" style="43" customWidth="1"/>
    <col min="13059" max="13060" width="15.7109375" style="43" customWidth="1"/>
    <col min="13061" max="13313" width="11.5703125" style="43"/>
    <col min="13314" max="13314" width="12.7109375" style="43" customWidth="1"/>
    <col min="13315" max="13316" width="15.7109375" style="43" customWidth="1"/>
    <col min="13317" max="13569" width="11.5703125" style="43"/>
    <col min="13570" max="13570" width="12.7109375" style="43" customWidth="1"/>
    <col min="13571" max="13572" width="15.7109375" style="43" customWidth="1"/>
    <col min="13573" max="13825" width="11.5703125" style="43"/>
    <col min="13826" max="13826" width="12.7109375" style="43" customWidth="1"/>
    <col min="13827" max="13828" width="15.7109375" style="43" customWidth="1"/>
    <col min="13829" max="14081" width="11.5703125" style="43"/>
    <col min="14082" max="14082" width="12.7109375" style="43" customWidth="1"/>
    <col min="14083" max="14084" width="15.7109375" style="43" customWidth="1"/>
    <col min="14085" max="14337" width="11.5703125" style="43"/>
    <col min="14338" max="14338" width="12.7109375" style="43" customWidth="1"/>
    <col min="14339" max="14340" width="15.7109375" style="43" customWidth="1"/>
    <col min="14341" max="14593" width="11.5703125" style="43"/>
    <col min="14594" max="14594" width="12.7109375" style="43" customWidth="1"/>
    <col min="14595" max="14596" width="15.7109375" style="43" customWidth="1"/>
    <col min="14597" max="14849" width="11.5703125" style="43"/>
    <col min="14850" max="14850" width="12.7109375" style="43" customWidth="1"/>
    <col min="14851" max="14852" width="15.7109375" style="43" customWidth="1"/>
    <col min="14853" max="15105" width="11.5703125" style="43"/>
    <col min="15106" max="15106" width="12.7109375" style="43" customWidth="1"/>
    <col min="15107" max="15108" width="15.7109375" style="43" customWidth="1"/>
    <col min="15109" max="15361" width="11.5703125" style="43"/>
    <col min="15362" max="15362" width="12.7109375" style="43" customWidth="1"/>
    <col min="15363" max="15364" width="15.7109375" style="43" customWidth="1"/>
    <col min="15365" max="15617" width="11.5703125" style="43"/>
    <col min="15618" max="15618" width="12.7109375" style="43" customWidth="1"/>
    <col min="15619" max="15620" width="15.7109375" style="43" customWidth="1"/>
    <col min="15621" max="15873" width="11.5703125" style="43"/>
    <col min="15874" max="15874" width="12.7109375" style="43" customWidth="1"/>
    <col min="15875" max="15876" width="15.7109375" style="43" customWidth="1"/>
    <col min="15877" max="16129" width="11.5703125" style="43"/>
    <col min="16130" max="16130" width="12.7109375" style="43" customWidth="1"/>
    <col min="16131" max="16132" width="15.7109375" style="43" customWidth="1"/>
    <col min="16133" max="16384" width="11.5703125" style="43"/>
  </cols>
  <sheetData>
    <row r="1" spans="1:7" ht="49.9" customHeight="1">
      <c r="A1" s="75" t="s">
        <v>472</v>
      </c>
      <c r="B1" s="75"/>
      <c r="C1" s="75"/>
      <c r="D1" s="75"/>
      <c r="E1" s="75"/>
      <c r="F1" s="75"/>
      <c r="G1" s="75"/>
    </row>
    <row r="26" spans="1:4" ht="34.9" customHeight="1">
      <c r="D26"/>
    </row>
    <row r="27" spans="1:4" ht="18" customHeight="1">
      <c r="D27"/>
    </row>
    <row r="28" spans="1:4" ht="18" customHeight="1">
      <c r="D28"/>
    </row>
    <row r="29" spans="1:4" ht="18" customHeight="1" thickBot="1">
      <c r="D29"/>
    </row>
    <row r="30" spans="1:4" ht="43.5" customHeight="1" thickBot="1">
      <c r="A30" s="1089" t="s">
        <v>245</v>
      </c>
      <c r="B30" s="552" t="s">
        <v>473</v>
      </c>
      <c r="D30"/>
    </row>
    <row r="31" spans="1:4" ht="18" customHeight="1">
      <c r="A31" s="1087">
        <v>2008</v>
      </c>
      <c r="B31" s="1088">
        <v>237120</v>
      </c>
      <c r="D31"/>
    </row>
    <row r="32" spans="1:4" ht="18" customHeight="1">
      <c r="A32" s="761">
        <v>2009</v>
      </c>
      <c r="B32" s="210">
        <v>272948</v>
      </c>
      <c r="D32"/>
    </row>
    <row r="33" spans="1:5" ht="18" customHeight="1">
      <c r="A33" s="761">
        <v>2010</v>
      </c>
      <c r="B33" s="210">
        <v>308104</v>
      </c>
      <c r="D33"/>
    </row>
    <row r="34" spans="1:5" ht="18" customHeight="1">
      <c r="A34" s="761">
        <v>2011</v>
      </c>
      <c r="B34" s="210">
        <v>351953</v>
      </c>
      <c r="D34"/>
    </row>
    <row r="35" spans="1:5" ht="18" customHeight="1">
      <c r="A35" s="761">
        <v>2012</v>
      </c>
      <c r="B35" s="210">
        <v>382167</v>
      </c>
      <c r="D35"/>
    </row>
    <row r="36" spans="1:5" ht="18" customHeight="1">
      <c r="A36" s="761">
        <v>2013</v>
      </c>
      <c r="B36" s="210">
        <v>487117</v>
      </c>
      <c r="D36"/>
    </row>
    <row r="37" spans="1:5" ht="18" customHeight="1">
      <c r="A37" s="761">
        <v>2014</v>
      </c>
      <c r="B37" s="210">
        <v>418908</v>
      </c>
    </row>
    <row r="38" spans="1:5" ht="18" customHeight="1">
      <c r="A38" s="761">
        <v>2015</v>
      </c>
      <c r="B38" s="210">
        <v>500668</v>
      </c>
      <c r="C38" s="120"/>
      <c r="D38" s="120"/>
      <c r="E38" s="120"/>
    </row>
    <row r="39" spans="1:5" ht="18" customHeight="1">
      <c r="A39" s="761">
        <v>2016</v>
      </c>
      <c r="B39" s="210">
        <v>518976</v>
      </c>
    </row>
    <row r="40" spans="1:5" ht="18" customHeight="1" thickBot="1">
      <c r="A40" s="762">
        <v>2017</v>
      </c>
      <c r="B40" s="361">
        <v>503424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F20" sqref="F20"/>
    </sheetView>
  </sheetViews>
  <sheetFormatPr baseColWidth="10" defaultRowHeight="12.75"/>
  <cols>
    <col min="1" max="1" width="43.5703125" style="95" customWidth="1"/>
    <col min="2" max="3" width="14.7109375" style="95" customWidth="1"/>
    <col min="4" max="257" width="11.42578125" style="95"/>
    <col min="258" max="258" width="37" style="95" customWidth="1"/>
    <col min="259" max="259" width="14.7109375" style="95" customWidth="1"/>
    <col min="260" max="513" width="11.42578125" style="95"/>
    <col min="514" max="514" width="37" style="95" customWidth="1"/>
    <col min="515" max="515" width="14.7109375" style="95" customWidth="1"/>
    <col min="516" max="769" width="11.42578125" style="95"/>
    <col min="770" max="770" width="37" style="95" customWidth="1"/>
    <col min="771" max="771" width="14.7109375" style="95" customWidth="1"/>
    <col min="772" max="1025" width="11.42578125" style="95"/>
    <col min="1026" max="1026" width="37" style="95" customWidth="1"/>
    <col min="1027" max="1027" width="14.7109375" style="95" customWidth="1"/>
    <col min="1028" max="1281" width="11.42578125" style="95"/>
    <col min="1282" max="1282" width="37" style="95" customWidth="1"/>
    <col min="1283" max="1283" width="14.7109375" style="95" customWidth="1"/>
    <col min="1284" max="1537" width="11.42578125" style="95"/>
    <col min="1538" max="1538" width="37" style="95" customWidth="1"/>
    <col min="1539" max="1539" width="14.7109375" style="95" customWidth="1"/>
    <col min="1540" max="1793" width="11.42578125" style="95"/>
    <col min="1794" max="1794" width="37" style="95" customWidth="1"/>
    <col min="1795" max="1795" width="14.7109375" style="95" customWidth="1"/>
    <col min="1796" max="2049" width="11.42578125" style="95"/>
    <col min="2050" max="2050" width="37" style="95" customWidth="1"/>
    <col min="2051" max="2051" width="14.7109375" style="95" customWidth="1"/>
    <col min="2052" max="2305" width="11.42578125" style="95"/>
    <col min="2306" max="2306" width="37" style="95" customWidth="1"/>
    <col min="2307" max="2307" width="14.7109375" style="95" customWidth="1"/>
    <col min="2308" max="2561" width="11.42578125" style="95"/>
    <col min="2562" max="2562" width="37" style="95" customWidth="1"/>
    <col min="2563" max="2563" width="14.7109375" style="95" customWidth="1"/>
    <col min="2564" max="2817" width="11.42578125" style="95"/>
    <col min="2818" max="2818" width="37" style="95" customWidth="1"/>
    <col min="2819" max="2819" width="14.7109375" style="95" customWidth="1"/>
    <col min="2820" max="3073" width="11.42578125" style="95"/>
    <col min="3074" max="3074" width="37" style="95" customWidth="1"/>
    <col min="3075" max="3075" width="14.7109375" style="95" customWidth="1"/>
    <col min="3076" max="3329" width="11.42578125" style="95"/>
    <col min="3330" max="3330" width="37" style="95" customWidth="1"/>
    <col min="3331" max="3331" width="14.7109375" style="95" customWidth="1"/>
    <col min="3332" max="3585" width="11.42578125" style="95"/>
    <col min="3586" max="3586" width="37" style="95" customWidth="1"/>
    <col min="3587" max="3587" width="14.7109375" style="95" customWidth="1"/>
    <col min="3588" max="3841" width="11.42578125" style="95"/>
    <col min="3842" max="3842" width="37" style="95" customWidth="1"/>
    <col min="3843" max="3843" width="14.7109375" style="95" customWidth="1"/>
    <col min="3844" max="4097" width="11.42578125" style="95"/>
    <col min="4098" max="4098" width="37" style="95" customWidth="1"/>
    <col min="4099" max="4099" width="14.7109375" style="95" customWidth="1"/>
    <col min="4100" max="4353" width="11.42578125" style="95"/>
    <col min="4354" max="4354" width="37" style="95" customWidth="1"/>
    <col min="4355" max="4355" width="14.7109375" style="95" customWidth="1"/>
    <col min="4356" max="4609" width="11.42578125" style="95"/>
    <col min="4610" max="4610" width="37" style="95" customWidth="1"/>
    <col min="4611" max="4611" width="14.7109375" style="95" customWidth="1"/>
    <col min="4612" max="4865" width="11.42578125" style="95"/>
    <col min="4866" max="4866" width="37" style="95" customWidth="1"/>
    <col min="4867" max="4867" width="14.7109375" style="95" customWidth="1"/>
    <col min="4868" max="5121" width="11.42578125" style="95"/>
    <col min="5122" max="5122" width="37" style="95" customWidth="1"/>
    <col min="5123" max="5123" width="14.7109375" style="95" customWidth="1"/>
    <col min="5124" max="5377" width="11.42578125" style="95"/>
    <col min="5378" max="5378" width="37" style="95" customWidth="1"/>
    <col min="5379" max="5379" width="14.7109375" style="95" customWidth="1"/>
    <col min="5380" max="5633" width="11.42578125" style="95"/>
    <col min="5634" max="5634" width="37" style="95" customWidth="1"/>
    <col min="5635" max="5635" width="14.7109375" style="95" customWidth="1"/>
    <col min="5636" max="5889" width="11.42578125" style="95"/>
    <col min="5890" max="5890" width="37" style="95" customWidth="1"/>
    <col min="5891" max="5891" width="14.7109375" style="95" customWidth="1"/>
    <col min="5892" max="6145" width="11.42578125" style="95"/>
    <col min="6146" max="6146" width="37" style="95" customWidth="1"/>
    <col min="6147" max="6147" width="14.7109375" style="95" customWidth="1"/>
    <col min="6148" max="6401" width="11.42578125" style="95"/>
    <col min="6402" max="6402" width="37" style="95" customWidth="1"/>
    <col min="6403" max="6403" width="14.7109375" style="95" customWidth="1"/>
    <col min="6404" max="6657" width="11.42578125" style="95"/>
    <col min="6658" max="6658" width="37" style="95" customWidth="1"/>
    <col min="6659" max="6659" width="14.7109375" style="95" customWidth="1"/>
    <col min="6660" max="6913" width="11.42578125" style="95"/>
    <col min="6914" max="6914" width="37" style="95" customWidth="1"/>
    <col min="6915" max="6915" width="14.7109375" style="95" customWidth="1"/>
    <col min="6916" max="7169" width="11.42578125" style="95"/>
    <col min="7170" max="7170" width="37" style="95" customWidth="1"/>
    <col min="7171" max="7171" width="14.7109375" style="95" customWidth="1"/>
    <col min="7172" max="7425" width="11.42578125" style="95"/>
    <col min="7426" max="7426" width="37" style="95" customWidth="1"/>
    <col min="7427" max="7427" width="14.7109375" style="95" customWidth="1"/>
    <col min="7428" max="7681" width="11.42578125" style="95"/>
    <col min="7682" max="7682" width="37" style="95" customWidth="1"/>
    <col min="7683" max="7683" width="14.7109375" style="95" customWidth="1"/>
    <col min="7684" max="7937" width="11.42578125" style="95"/>
    <col min="7938" max="7938" width="37" style="95" customWidth="1"/>
    <col min="7939" max="7939" width="14.7109375" style="95" customWidth="1"/>
    <col min="7940" max="8193" width="11.42578125" style="95"/>
    <col min="8194" max="8194" width="37" style="95" customWidth="1"/>
    <col min="8195" max="8195" width="14.7109375" style="95" customWidth="1"/>
    <col min="8196" max="8449" width="11.42578125" style="95"/>
    <col min="8450" max="8450" width="37" style="95" customWidth="1"/>
    <col min="8451" max="8451" width="14.7109375" style="95" customWidth="1"/>
    <col min="8452" max="8705" width="11.42578125" style="95"/>
    <col min="8706" max="8706" width="37" style="95" customWidth="1"/>
    <col min="8707" max="8707" width="14.7109375" style="95" customWidth="1"/>
    <col min="8708" max="8961" width="11.42578125" style="95"/>
    <col min="8962" max="8962" width="37" style="95" customWidth="1"/>
    <col min="8963" max="8963" width="14.7109375" style="95" customWidth="1"/>
    <col min="8964" max="9217" width="11.42578125" style="95"/>
    <col min="9218" max="9218" width="37" style="95" customWidth="1"/>
    <col min="9219" max="9219" width="14.7109375" style="95" customWidth="1"/>
    <col min="9220" max="9473" width="11.42578125" style="95"/>
    <col min="9474" max="9474" width="37" style="95" customWidth="1"/>
    <col min="9475" max="9475" width="14.7109375" style="95" customWidth="1"/>
    <col min="9476" max="9729" width="11.42578125" style="95"/>
    <col min="9730" max="9730" width="37" style="95" customWidth="1"/>
    <col min="9731" max="9731" width="14.7109375" style="95" customWidth="1"/>
    <col min="9732" max="9985" width="11.42578125" style="95"/>
    <col min="9986" max="9986" width="37" style="95" customWidth="1"/>
    <col min="9987" max="9987" width="14.7109375" style="95" customWidth="1"/>
    <col min="9988" max="10241" width="11.42578125" style="95"/>
    <col min="10242" max="10242" width="37" style="95" customWidth="1"/>
    <col min="10243" max="10243" width="14.7109375" style="95" customWidth="1"/>
    <col min="10244" max="10497" width="11.42578125" style="95"/>
    <col min="10498" max="10498" width="37" style="95" customWidth="1"/>
    <col min="10499" max="10499" width="14.7109375" style="95" customWidth="1"/>
    <col min="10500" max="10753" width="11.42578125" style="95"/>
    <col min="10754" max="10754" width="37" style="95" customWidth="1"/>
    <col min="10755" max="10755" width="14.7109375" style="95" customWidth="1"/>
    <col min="10756" max="11009" width="11.42578125" style="95"/>
    <col min="11010" max="11010" width="37" style="95" customWidth="1"/>
    <col min="11011" max="11011" width="14.7109375" style="95" customWidth="1"/>
    <col min="11012" max="11265" width="11.42578125" style="95"/>
    <col min="11266" max="11266" width="37" style="95" customWidth="1"/>
    <col min="11267" max="11267" width="14.7109375" style="95" customWidth="1"/>
    <col min="11268" max="11521" width="11.42578125" style="95"/>
    <col min="11522" max="11522" width="37" style="95" customWidth="1"/>
    <col min="11523" max="11523" width="14.7109375" style="95" customWidth="1"/>
    <col min="11524" max="11777" width="11.42578125" style="95"/>
    <col min="11778" max="11778" width="37" style="95" customWidth="1"/>
    <col min="11779" max="11779" width="14.7109375" style="95" customWidth="1"/>
    <col min="11780" max="12033" width="11.42578125" style="95"/>
    <col min="12034" max="12034" width="37" style="95" customWidth="1"/>
    <col min="12035" max="12035" width="14.7109375" style="95" customWidth="1"/>
    <col min="12036" max="12289" width="11.42578125" style="95"/>
    <col min="12290" max="12290" width="37" style="95" customWidth="1"/>
    <col min="12291" max="12291" width="14.7109375" style="95" customWidth="1"/>
    <col min="12292" max="12545" width="11.42578125" style="95"/>
    <col min="12546" max="12546" width="37" style="95" customWidth="1"/>
    <col min="12547" max="12547" width="14.7109375" style="95" customWidth="1"/>
    <col min="12548" max="12801" width="11.42578125" style="95"/>
    <col min="12802" max="12802" width="37" style="95" customWidth="1"/>
    <col min="12803" max="12803" width="14.7109375" style="95" customWidth="1"/>
    <col min="12804" max="13057" width="11.42578125" style="95"/>
    <col min="13058" max="13058" width="37" style="95" customWidth="1"/>
    <col min="13059" max="13059" width="14.7109375" style="95" customWidth="1"/>
    <col min="13060" max="13313" width="11.42578125" style="95"/>
    <col min="13314" max="13314" width="37" style="95" customWidth="1"/>
    <col min="13315" max="13315" width="14.7109375" style="95" customWidth="1"/>
    <col min="13316" max="13569" width="11.42578125" style="95"/>
    <col min="13570" max="13570" width="37" style="95" customWidth="1"/>
    <col min="13571" max="13571" width="14.7109375" style="95" customWidth="1"/>
    <col min="13572" max="13825" width="11.42578125" style="95"/>
    <col min="13826" max="13826" width="37" style="95" customWidth="1"/>
    <col min="13827" max="13827" width="14.7109375" style="95" customWidth="1"/>
    <col min="13828" max="14081" width="11.42578125" style="95"/>
    <col min="14082" max="14082" width="37" style="95" customWidth="1"/>
    <col min="14083" max="14083" width="14.7109375" style="95" customWidth="1"/>
    <col min="14084" max="14337" width="11.42578125" style="95"/>
    <col min="14338" max="14338" width="37" style="95" customWidth="1"/>
    <col min="14339" max="14339" width="14.7109375" style="95" customWidth="1"/>
    <col min="14340" max="14593" width="11.42578125" style="95"/>
    <col min="14594" max="14594" width="37" style="95" customWidth="1"/>
    <col min="14595" max="14595" width="14.7109375" style="95" customWidth="1"/>
    <col min="14596" max="14849" width="11.42578125" style="95"/>
    <col min="14850" max="14850" width="37" style="95" customWidth="1"/>
    <col min="14851" max="14851" width="14.7109375" style="95" customWidth="1"/>
    <col min="14852" max="15105" width="11.42578125" style="95"/>
    <col min="15106" max="15106" width="37" style="95" customWidth="1"/>
    <col min="15107" max="15107" width="14.7109375" style="95" customWidth="1"/>
    <col min="15108" max="15361" width="11.42578125" style="95"/>
    <col min="15362" max="15362" width="37" style="95" customWidth="1"/>
    <col min="15363" max="15363" width="14.7109375" style="95" customWidth="1"/>
    <col min="15364" max="15617" width="11.42578125" style="95"/>
    <col min="15618" max="15618" width="37" style="95" customWidth="1"/>
    <col min="15619" max="15619" width="14.7109375" style="95" customWidth="1"/>
    <col min="15620" max="15873" width="11.42578125" style="95"/>
    <col min="15874" max="15874" width="37" style="95" customWidth="1"/>
    <col min="15875" max="15875" width="14.7109375" style="95" customWidth="1"/>
    <col min="15876" max="16129" width="11.42578125" style="95"/>
    <col min="16130" max="16130" width="37" style="95" customWidth="1"/>
    <col min="16131" max="16131" width="14.7109375" style="95" customWidth="1"/>
    <col min="16132" max="16384" width="11.42578125" style="95"/>
  </cols>
  <sheetData>
    <row r="1" spans="1:8" ht="49.9" customHeight="1">
      <c r="A1" s="97" t="s">
        <v>474</v>
      </c>
      <c r="B1" s="97"/>
      <c r="C1" s="97"/>
      <c r="D1" s="97"/>
      <c r="E1" s="97"/>
      <c r="F1" s="93"/>
      <c r="G1" s="93"/>
      <c r="H1" s="93"/>
    </row>
    <row r="2" spans="1:8">
      <c r="A2" s="232"/>
    </row>
    <row r="3" spans="1:8" ht="21" customHeight="1" thickBot="1">
      <c r="A3" s="231" t="s">
        <v>478</v>
      </c>
    </row>
    <row r="4" spans="1:8" ht="25.5" customHeight="1" thickBot="1">
      <c r="B4" s="555" t="s">
        <v>475</v>
      </c>
      <c r="C4" s="555" t="s">
        <v>476</v>
      </c>
    </row>
    <row r="5" spans="1:8" ht="19.899999999999999" customHeight="1">
      <c r="A5" s="578" t="s">
        <v>477</v>
      </c>
      <c r="B5" s="226">
        <v>317077</v>
      </c>
      <c r="C5" s="226">
        <v>321781</v>
      </c>
    </row>
    <row r="6" spans="1:8" ht="19.899999999999999" customHeight="1" thickBot="1">
      <c r="A6" s="579" t="s">
        <v>479</v>
      </c>
      <c r="B6" s="227">
        <v>457429</v>
      </c>
      <c r="C6" s="227">
        <v>452786</v>
      </c>
    </row>
    <row r="8" spans="1:8" ht="21.75" customHeight="1" thickBot="1">
      <c r="A8" s="231" t="s">
        <v>480</v>
      </c>
    </row>
    <row r="9" spans="1:8" ht="27" customHeight="1" thickBot="1">
      <c r="B9" s="555" t="s">
        <v>24</v>
      </c>
      <c r="C9" s="555" t="s">
        <v>26</v>
      </c>
    </row>
    <row r="10" spans="1:8" ht="19.899999999999999" customHeight="1">
      <c r="A10" s="578" t="s">
        <v>481</v>
      </c>
      <c r="B10" s="1090">
        <v>0.68</v>
      </c>
      <c r="C10" s="1090">
        <v>0.65</v>
      </c>
    </row>
    <row r="11" spans="1:8" ht="19.899999999999999" customHeight="1" thickBot="1">
      <c r="A11" s="579" t="s">
        <v>482</v>
      </c>
      <c r="B11" s="1091">
        <v>0.32</v>
      </c>
      <c r="C11" s="1091">
        <v>0.35</v>
      </c>
    </row>
    <row r="13" spans="1:8" ht="25.5" customHeight="1" thickBot="1">
      <c r="A13" s="231" t="s">
        <v>483</v>
      </c>
    </row>
    <row r="14" spans="1:8" ht="40.5" customHeight="1" thickBot="1">
      <c r="B14" s="555" t="s">
        <v>484</v>
      </c>
      <c r="C14" s="555" t="s">
        <v>485</v>
      </c>
    </row>
    <row r="15" spans="1:8" ht="19.899999999999999" customHeight="1">
      <c r="A15" s="578" t="s">
        <v>486</v>
      </c>
      <c r="B15" s="228">
        <v>124091.90700000001</v>
      </c>
      <c r="C15" s="228">
        <v>155476</v>
      </c>
    </row>
    <row r="16" spans="1:8" ht="19.899999999999999" customHeight="1">
      <c r="A16" s="580" t="s">
        <v>104</v>
      </c>
      <c r="B16" s="229">
        <v>-193818.82199999999</v>
      </c>
      <c r="C16" s="229">
        <v>-177027.663</v>
      </c>
    </row>
    <row r="17" spans="1:3" ht="19.899999999999999" customHeight="1" thickBot="1">
      <c r="A17" s="579" t="s">
        <v>487</v>
      </c>
      <c r="B17" s="230">
        <v>-69726.914999999979</v>
      </c>
      <c r="C17" s="230">
        <v>-21551.656999999999</v>
      </c>
    </row>
    <row r="18" spans="1:3" customFormat="1" ht="19.899999999999999" customHeight="1" thickBot="1"/>
    <row r="19" spans="1:3" ht="18" customHeight="1">
      <c r="A19" s="1092" t="s">
        <v>488</v>
      </c>
      <c r="B19" s="228">
        <v>-895.2</v>
      </c>
      <c r="C19" s="228">
        <v>-840.87</v>
      </c>
    </row>
    <row r="20" spans="1:3" ht="18" customHeight="1" thickBot="1">
      <c r="A20" s="1093" t="s">
        <v>489</v>
      </c>
      <c r="B20" s="230">
        <v>1233.9100000000001</v>
      </c>
      <c r="C20" s="230">
        <v>1397.4</v>
      </c>
    </row>
    <row r="22" spans="1:3">
      <c r="A22" s="337" t="s">
        <v>490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E28" sqref="E28"/>
    </sheetView>
  </sheetViews>
  <sheetFormatPr baseColWidth="10" defaultRowHeight="12.75"/>
  <cols>
    <col min="1" max="1" width="14.28515625" style="43" customWidth="1"/>
    <col min="2" max="2" width="17" style="43" customWidth="1"/>
    <col min="3" max="3" width="21" style="43" customWidth="1"/>
    <col min="4" max="4" width="16.7109375" style="43" customWidth="1"/>
    <col min="5" max="5" width="16.42578125" style="43" customWidth="1"/>
    <col min="6" max="257" width="11.42578125" style="43"/>
    <col min="258" max="258" width="12.7109375" style="43" customWidth="1"/>
    <col min="259" max="260" width="16.7109375" style="43" customWidth="1"/>
    <col min="261" max="513" width="11.42578125" style="43"/>
    <col min="514" max="514" width="12.7109375" style="43" customWidth="1"/>
    <col min="515" max="516" width="16.7109375" style="43" customWidth="1"/>
    <col min="517" max="769" width="11.42578125" style="43"/>
    <col min="770" max="770" width="12.7109375" style="43" customWidth="1"/>
    <col min="771" max="772" width="16.7109375" style="43" customWidth="1"/>
    <col min="773" max="1025" width="11.42578125" style="43"/>
    <col min="1026" max="1026" width="12.7109375" style="43" customWidth="1"/>
    <col min="1027" max="1028" width="16.7109375" style="43" customWidth="1"/>
    <col min="1029" max="1281" width="11.42578125" style="43"/>
    <col min="1282" max="1282" width="12.7109375" style="43" customWidth="1"/>
    <col min="1283" max="1284" width="16.7109375" style="43" customWidth="1"/>
    <col min="1285" max="1537" width="11.42578125" style="43"/>
    <col min="1538" max="1538" width="12.7109375" style="43" customWidth="1"/>
    <col min="1539" max="1540" width="16.7109375" style="43" customWidth="1"/>
    <col min="1541" max="1793" width="11.42578125" style="43"/>
    <col min="1794" max="1794" width="12.7109375" style="43" customWidth="1"/>
    <col min="1795" max="1796" width="16.7109375" style="43" customWidth="1"/>
    <col min="1797" max="2049" width="11.42578125" style="43"/>
    <col min="2050" max="2050" width="12.7109375" style="43" customWidth="1"/>
    <col min="2051" max="2052" width="16.7109375" style="43" customWidth="1"/>
    <col min="2053" max="2305" width="11.42578125" style="43"/>
    <col min="2306" max="2306" width="12.7109375" style="43" customWidth="1"/>
    <col min="2307" max="2308" width="16.7109375" style="43" customWidth="1"/>
    <col min="2309" max="2561" width="11.42578125" style="43"/>
    <col min="2562" max="2562" width="12.7109375" style="43" customWidth="1"/>
    <col min="2563" max="2564" width="16.7109375" style="43" customWidth="1"/>
    <col min="2565" max="2817" width="11.42578125" style="43"/>
    <col min="2818" max="2818" width="12.7109375" style="43" customWidth="1"/>
    <col min="2819" max="2820" width="16.7109375" style="43" customWidth="1"/>
    <col min="2821" max="3073" width="11.42578125" style="43"/>
    <col min="3074" max="3074" width="12.7109375" style="43" customWidth="1"/>
    <col min="3075" max="3076" width="16.7109375" style="43" customWidth="1"/>
    <col min="3077" max="3329" width="11.42578125" style="43"/>
    <col min="3330" max="3330" width="12.7109375" style="43" customWidth="1"/>
    <col min="3331" max="3332" width="16.7109375" style="43" customWidth="1"/>
    <col min="3333" max="3585" width="11.42578125" style="43"/>
    <col min="3586" max="3586" width="12.7109375" style="43" customWidth="1"/>
    <col min="3587" max="3588" width="16.7109375" style="43" customWidth="1"/>
    <col min="3589" max="3841" width="11.42578125" style="43"/>
    <col min="3842" max="3842" width="12.7109375" style="43" customWidth="1"/>
    <col min="3843" max="3844" width="16.7109375" style="43" customWidth="1"/>
    <col min="3845" max="4097" width="11.42578125" style="43"/>
    <col min="4098" max="4098" width="12.7109375" style="43" customWidth="1"/>
    <col min="4099" max="4100" width="16.7109375" style="43" customWidth="1"/>
    <col min="4101" max="4353" width="11.42578125" style="43"/>
    <col min="4354" max="4354" width="12.7109375" style="43" customWidth="1"/>
    <col min="4355" max="4356" width="16.7109375" style="43" customWidth="1"/>
    <col min="4357" max="4609" width="11.42578125" style="43"/>
    <col min="4610" max="4610" width="12.7109375" style="43" customWidth="1"/>
    <col min="4611" max="4612" width="16.7109375" style="43" customWidth="1"/>
    <col min="4613" max="4865" width="11.42578125" style="43"/>
    <col min="4866" max="4866" width="12.7109375" style="43" customWidth="1"/>
    <col min="4867" max="4868" width="16.7109375" style="43" customWidth="1"/>
    <col min="4869" max="5121" width="11.42578125" style="43"/>
    <col min="5122" max="5122" width="12.7109375" style="43" customWidth="1"/>
    <col min="5123" max="5124" width="16.7109375" style="43" customWidth="1"/>
    <col min="5125" max="5377" width="11.42578125" style="43"/>
    <col min="5378" max="5378" width="12.7109375" style="43" customWidth="1"/>
    <col min="5379" max="5380" width="16.7109375" style="43" customWidth="1"/>
    <col min="5381" max="5633" width="11.42578125" style="43"/>
    <col min="5634" max="5634" width="12.7109375" style="43" customWidth="1"/>
    <col min="5635" max="5636" width="16.7109375" style="43" customWidth="1"/>
    <col min="5637" max="5889" width="11.42578125" style="43"/>
    <col min="5890" max="5890" width="12.7109375" style="43" customWidth="1"/>
    <col min="5891" max="5892" width="16.7109375" style="43" customWidth="1"/>
    <col min="5893" max="6145" width="11.42578125" style="43"/>
    <col min="6146" max="6146" width="12.7109375" style="43" customWidth="1"/>
    <col min="6147" max="6148" width="16.7109375" style="43" customWidth="1"/>
    <col min="6149" max="6401" width="11.42578125" style="43"/>
    <col min="6402" max="6402" width="12.7109375" style="43" customWidth="1"/>
    <col min="6403" max="6404" width="16.7109375" style="43" customWidth="1"/>
    <col min="6405" max="6657" width="11.42578125" style="43"/>
    <col min="6658" max="6658" width="12.7109375" style="43" customWidth="1"/>
    <col min="6659" max="6660" width="16.7109375" style="43" customWidth="1"/>
    <col min="6661" max="6913" width="11.42578125" style="43"/>
    <col min="6914" max="6914" width="12.7109375" style="43" customWidth="1"/>
    <col min="6915" max="6916" width="16.7109375" style="43" customWidth="1"/>
    <col min="6917" max="7169" width="11.42578125" style="43"/>
    <col min="7170" max="7170" width="12.7109375" style="43" customWidth="1"/>
    <col min="7171" max="7172" width="16.7109375" style="43" customWidth="1"/>
    <col min="7173" max="7425" width="11.42578125" style="43"/>
    <col min="7426" max="7426" width="12.7109375" style="43" customWidth="1"/>
    <col min="7427" max="7428" width="16.7109375" style="43" customWidth="1"/>
    <col min="7429" max="7681" width="11.42578125" style="43"/>
    <col min="7682" max="7682" width="12.7109375" style="43" customWidth="1"/>
    <col min="7683" max="7684" width="16.7109375" style="43" customWidth="1"/>
    <col min="7685" max="7937" width="11.42578125" style="43"/>
    <col min="7938" max="7938" width="12.7109375" style="43" customWidth="1"/>
    <col min="7939" max="7940" width="16.7109375" style="43" customWidth="1"/>
    <col min="7941" max="8193" width="11.42578125" style="43"/>
    <col min="8194" max="8194" width="12.7109375" style="43" customWidth="1"/>
    <col min="8195" max="8196" width="16.7109375" style="43" customWidth="1"/>
    <col min="8197" max="8449" width="11.42578125" style="43"/>
    <col min="8450" max="8450" width="12.7109375" style="43" customWidth="1"/>
    <col min="8451" max="8452" width="16.7109375" style="43" customWidth="1"/>
    <col min="8453" max="8705" width="11.42578125" style="43"/>
    <col min="8706" max="8706" width="12.7109375" style="43" customWidth="1"/>
    <col min="8707" max="8708" width="16.7109375" style="43" customWidth="1"/>
    <col min="8709" max="8961" width="11.42578125" style="43"/>
    <col min="8962" max="8962" width="12.7109375" style="43" customWidth="1"/>
    <col min="8963" max="8964" width="16.7109375" style="43" customWidth="1"/>
    <col min="8965" max="9217" width="11.42578125" style="43"/>
    <col min="9218" max="9218" width="12.7109375" style="43" customWidth="1"/>
    <col min="9219" max="9220" width="16.7109375" style="43" customWidth="1"/>
    <col min="9221" max="9473" width="11.42578125" style="43"/>
    <col min="9474" max="9474" width="12.7109375" style="43" customWidth="1"/>
    <col min="9475" max="9476" width="16.7109375" style="43" customWidth="1"/>
    <col min="9477" max="9729" width="11.42578125" style="43"/>
    <col min="9730" max="9730" width="12.7109375" style="43" customWidth="1"/>
    <col min="9731" max="9732" width="16.7109375" style="43" customWidth="1"/>
    <col min="9733" max="9985" width="11.42578125" style="43"/>
    <col min="9986" max="9986" width="12.7109375" style="43" customWidth="1"/>
    <col min="9987" max="9988" width="16.7109375" style="43" customWidth="1"/>
    <col min="9989" max="10241" width="11.42578125" style="43"/>
    <col min="10242" max="10242" width="12.7109375" style="43" customWidth="1"/>
    <col min="10243" max="10244" width="16.7109375" style="43" customWidth="1"/>
    <col min="10245" max="10497" width="11.42578125" style="43"/>
    <col min="10498" max="10498" width="12.7109375" style="43" customWidth="1"/>
    <col min="10499" max="10500" width="16.7109375" style="43" customWidth="1"/>
    <col min="10501" max="10753" width="11.42578125" style="43"/>
    <col min="10754" max="10754" width="12.7109375" style="43" customWidth="1"/>
    <col min="10755" max="10756" width="16.7109375" style="43" customWidth="1"/>
    <col min="10757" max="11009" width="11.42578125" style="43"/>
    <col min="11010" max="11010" width="12.7109375" style="43" customWidth="1"/>
    <col min="11011" max="11012" width="16.7109375" style="43" customWidth="1"/>
    <col min="11013" max="11265" width="11.42578125" style="43"/>
    <col min="11266" max="11266" width="12.7109375" style="43" customWidth="1"/>
    <col min="11267" max="11268" width="16.7109375" style="43" customWidth="1"/>
    <col min="11269" max="11521" width="11.42578125" style="43"/>
    <col min="11522" max="11522" width="12.7109375" style="43" customWidth="1"/>
    <col min="11523" max="11524" width="16.7109375" style="43" customWidth="1"/>
    <col min="11525" max="11777" width="11.42578125" style="43"/>
    <col min="11778" max="11778" width="12.7109375" style="43" customWidth="1"/>
    <col min="11779" max="11780" width="16.7109375" style="43" customWidth="1"/>
    <col min="11781" max="12033" width="11.42578125" style="43"/>
    <col min="12034" max="12034" width="12.7109375" style="43" customWidth="1"/>
    <col min="12035" max="12036" width="16.7109375" style="43" customWidth="1"/>
    <col min="12037" max="12289" width="11.42578125" style="43"/>
    <col min="12290" max="12290" width="12.7109375" style="43" customWidth="1"/>
    <col min="12291" max="12292" width="16.7109375" style="43" customWidth="1"/>
    <col min="12293" max="12545" width="11.42578125" style="43"/>
    <col min="12546" max="12546" width="12.7109375" style="43" customWidth="1"/>
    <col min="12547" max="12548" width="16.7109375" style="43" customWidth="1"/>
    <col min="12549" max="12801" width="11.42578125" style="43"/>
    <col min="12802" max="12802" width="12.7109375" style="43" customWidth="1"/>
    <col min="12803" max="12804" width="16.7109375" style="43" customWidth="1"/>
    <col min="12805" max="13057" width="11.42578125" style="43"/>
    <col min="13058" max="13058" width="12.7109375" style="43" customWidth="1"/>
    <col min="13059" max="13060" width="16.7109375" style="43" customWidth="1"/>
    <col min="13061" max="13313" width="11.42578125" style="43"/>
    <col min="13314" max="13314" width="12.7109375" style="43" customWidth="1"/>
    <col min="13315" max="13316" width="16.7109375" style="43" customWidth="1"/>
    <col min="13317" max="13569" width="11.42578125" style="43"/>
    <col min="13570" max="13570" width="12.7109375" style="43" customWidth="1"/>
    <col min="13571" max="13572" width="16.7109375" style="43" customWidth="1"/>
    <col min="13573" max="13825" width="11.42578125" style="43"/>
    <col min="13826" max="13826" width="12.7109375" style="43" customWidth="1"/>
    <col min="13827" max="13828" width="16.7109375" style="43" customWidth="1"/>
    <col min="13829" max="14081" width="11.42578125" style="43"/>
    <col min="14082" max="14082" width="12.7109375" style="43" customWidth="1"/>
    <col min="14083" max="14084" width="16.7109375" style="43" customWidth="1"/>
    <col min="14085" max="14337" width="11.42578125" style="43"/>
    <col min="14338" max="14338" width="12.7109375" style="43" customWidth="1"/>
    <col min="14339" max="14340" width="16.7109375" style="43" customWidth="1"/>
    <col min="14341" max="14593" width="11.42578125" style="43"/>
    <col min="14594" max="14594" width="12.7109375" style="43" customWidth="1"/>
    <col min="14595" max="14596" width="16.7109375" style="43" customWidth="1"/>
    <col min="14597" max="14849" width="11.42578125" style="43"/>
    <col min="14850" max="14850" width="12.7109375" style="43" customWidth="1"/>
    <col min="14851" max="14852" width="16.7109375" style="43" customWidth="1"/>
    <col min="14853" max="15105" width="11.42578125" style="43"/>
    <col min="15106" max="15106" width="12.7109375" style="43" customWidth="1"/>
    <col min="15107" max="15108" width="16.7109375" style="43" customWidth="1"/>
    <col min="15109" max="15361" width="11.42578125" style="43"/>
    <col min="15362" max="15362" width="12.7109375" style="43" customWidth="1"/>
    <col min="15363" max="15364" width="16.7109375" style="43" customWidth="1"/>
    <col min="15365" max="15617" width="11.42578125" style="43"/>
    <col min="15618" max="15618" width="12.7109375" style="43" customWidth="1"/>
    <col min="15619" max="15620" width="16.7109375" style="43" customWidth="1"/>
    <col min="15621" max="15873" width="11.42578125" style="43"/>
    <col min="15874" max="15874" width="12.7109375" style="43" customWidth="1"/>
    <col min="15875" max="15876" width="16.7109375" style="43" customWidth="1"/>
    <col min="15877" max="16129" width="11.42578125" style="43"/>
    <col min="16130" max="16130" width="12.7109375" style="43" customWidth="1"/>
    <col min="16131" max="16132" width="16.7109375" style="43" customWidth="1"/>
    <col min="16133" max="16384" width="11.42578125" style="43"/>
  </cols>
  <sheetData>
    <row r="1" spans="1:8" ht="49.9" customHeight="1">
      <c r="A1" s="75" t="s">
        <v>491</v>
      </c>
      <c r="B1" s="75"/>
      <c r="C1" s="75"/>
      <c r="D1" s="75"/>
      <c r="E1" s="75"/>
      <c r="F1" s="75"/>
      <c r="G1" s="75"/>
      <c r="H1" s="74"/>
    </row>
    <row r="24" spans="1:3" ht="34.9" customHeight="1">
      <c r="B24"/>
    </row>
    <row r="25" spans="1:3" ht="18" customHeight="1">
      <c r="B25"/>
    </row>
    <row r="26" spans="1:3" ht="18" customHeight="1" thickBot="1">
      <c r="B26"/>
    </row>
    <row r="27" spans="1:3" ht="32.25" customHeight="1" thickBot="1">
      <c r="A27" s="865" t="s">
        <v>442</v>
      </c>
      <c r="B27" s="555" t="s">
        <v>492</v>
      </c>
      <c r="C27" s="866" t="s">
        <v>493</v>
      </c>
    </row>
    <row r="28" spans="1:3" ht="18" customHeight="1">
      <c r="A28" s="338">
        <v>2009</v>
      </c>
      <c r="B28" s="214">
        <v>259702</v>
      </c>
      <c r="C28" s="216">
        <v>72208</v>
      </c>
    </row>
    <row r="29" spans="1:3" ht="18" customHeight="1">
      <c r="A29" s="339">
        <v>2010</v>
      </c>
      <c r="B29" s="217">
        <v>236808</v>
      </c>
      <c r="C29" s="218">
        <v>82185</v>
      </c>
    </row>
    <row r="30" spans="1:3" ht="18" customHeight="1">
      <c r="A30" s="339">
        <v>2011</v>
      </c>
      <c r="B30" s="217">
        <v>237625</v>
      </c>
      <c r="C30" s="218">
        <v>83528</v>
      </c>
    </row>
    <row r="31" spans="1:3" ht="18" customHeight="1">
      <c r="A31" s="339">
        <v>2012</v>
      </c>
      <c r="B31" s="217">
        <v>230745</v>
      </c>
      <c r="C31" s="218">
        <v>99745</v>
      </c>
    </row>
    <row r="32" spans="1:3" ht="18" customHeight="1">
      <c r="A32" s="339">
        <v>2013</v>
      </c>
      <c r="B32" s="217">
        <v>211586</v>
      </c>
      <c r="C32" s="218">
        <v>91870</v>
      </c>
    </row>
    <row r="33" spans="1:3" ht="18" customHeight="1">
      <c r="A33" s="339">
        <v>2014</v>
      </c>
      <c r="B33" s="217">
        <v>222131</v>
      </c>
      <c r="C33" s="218">
        <v>89308</v>
      </c>
    </row>
    <row r="34" spans="1:3" ht="18" customHeight="1">
      <c r="A34" s="339">
        <v>2015</v>
      </c>
      <c r="B34" s="217">
        <v>198331</v>
      </c>
      <c r="C34" s="218">
        <v>94958</v>
      </c>
    </row>
    <row r="35" spans="1:3" ht="18" customHeight="1">
      <c r="A35" s="339">
        <v>2016</v>
      </c>
      <c r="B35" s="217">
        <v>216509</v>
      </c>
      <c r="C35" s="218">
        <v>100568</v>
      </c>
    </row>
    <row r="36" spans="1:3" ht="18" customHeight="1" thickBot="1">
      <c r="A36" s="340">
        <v>2017</v>
      </c>
      <c r="B36" s="215">
        <v>210528</v>
      </c>
      <c r="C36" s="219">
        <v>111261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I10" sqref="I10"/>
    </sheetView>
  </sheetViews>
  <sheetFormatPr baseColWidth="10" defaultRowHeight="12.75"/>
  <cols>
    <col min="1" max="1" width="11.42578125" style="43"/>
    <col min="2" max="2" width="15.28515625" style="43" customWidth="1"/>
    <col min="3" max="3" width="15.7109375" style="43" customWidth="1"/>
    <col min="4" max="4" width="14.85546875" style="43" customWidth="1"/>
    <col min="5" max="6" width="15.7109375" style="43" customWidth="1"/>
    <col min="7" max="7" width="14.7109375" style="43" customWidth="1"/>
    <col min="8" max="258" width="11.42578125" style="43"/>
    <col min="259" max="262" width="15.7109375" style="43" customWidth="1"/>
    <col min="263" max="263" width="14.7109375" style="43" customWidth="1"/>
    <col min="264" max="514" width="11.42578125" style="43"/>
    <col min="515" max="518" width="15.7109375" style="43" customWidth="1"/>
    <col min="519" max="519" width="14.7109375" style="43" customWidth="1"/>
    <col min="520" max="770" width="11.42578125" style="43"/>
    <col min="771" max="774" width="15.7109375" style="43" customWidth="1"/>
    <col min="775" max="775" width="14.7109375" style="43" customWidth="1"/>
    <col min="776" max="1026" width="11.42578125" style="43"/>
    <col min="1027" max="1030" width="15.7109375" style="43" customWidth="1"/>
    <col min="1031" max="1031" width="14.7109375" style="43" customWidth="1"/>
    <col min="1032" max="1282" width="11.42578125" style="43"/>
    <col min="1283" max="1286" width="15.7109375" style="43" customWidth="1"/>
    <col min="1287" max="1287" width="14.7109375" style="43" customWidth="1"/>
    <col min="1288" max="1538" width="11.42578125" style="43"/>
    <col min="1539" max="1542" width="15.7109375" style="43" customWidth="1"/>
    <col min="1543" max="1543" width="14.7109375" style="43" customWidth="1"/>
    <col min="1544" max="1794" width="11.42578125" style="43"/>
    <col min="1795" max="1798" width="15.7109375" style="43" customWidth="1"/>
    <col min="1799" max="1799" width="14.7109375" style="43" customWidth="1"/>
    <col min="1800" max="2050" width="11.42578125" style="43"/>
    <col min="2051" max="2054" width="15.7109375" style="43" customWidth="1"/>
    <col min="2055" max="2055" width="14.7109375" style="43" customWidth="1"/>
    <col min="2056" max="2306" width="11.42578125" style="43"/>
    <col min="2307" max="2310" width="15.7109375" style="43" customWidth="1"/>
    <col min="2311" max="2311" width="14.7109375" style="43" customWidth="1"/>
    <col min="2312" max="2562" width="11.42578125" style="43"/>
    <col min="2563" max="2566" width="15.7109375" style="43" customWidth="1"/>
    <col min="2567" max="2567" width="14.7109375" style="43" customWidth="1"/>
    <col min="2568" max="2818" width="11.42578125" style="43"/>
    <col min="2819" max="2822" width="15.7109375" style="43" customWidth="1"/>
    <col min="2823" max="2823" width="14.7109375" style="43" customWidth="1"/>
    <col min="2824" max="3074" width="11.42578125" style="43"/>
    <col min="3075" max="3078" width="15.7109375" style="43" customWidth="1"/>
    <col min="3079" max="3079" width="14.7109375" style="43" customWidth="1"/>
    <col min="3080" max="3330" width="11.42578125" style="43"/>
    <col min="3331" max="3334" width="15.7109375" style="43" customWidth="1"/>
    <col min="3335" max="3335" width="14.7109375" style="43" customWidth="1"/>
    <col min="3336" max="3586" width="11.42578125" style="43"/>
    <col min="3587" max="3590" width="15.7109375" style="43" customWidth="1"/>
    <col min="3591" max="3591" width="14.7109375" style="43" customWidth="1"/>
    <col min="3592" max="3842" width="11.42578125" style="43"/>
    <col min="3843" max="3846" width="15.7109375" style="43" customWidth="1"/>
    <col min="3847" max="3847" width="14.7109375" style="43" customWidth="1"/>
    <col min="3848" max="4098" width="11.42578125" style="43"/>
    <col min="4099" max="4102" width="15.7109375" style="43" customWidth="1"/>
    <col min="4103" max="4103" width="14.7109375" style="43" customWidth="1"/>
    <col min="4104" max="4354" width="11.42578125" style="43"/>
    <col min="4355" max="4358" width="15.7109375" style="43" customWidth="1"/>
    <col min="4359" max="4359" width="14.7109375" style="43" customWidth="1"/>
    <col min="4360" max="4610" width="11.42578125" style="43"/>
    <col min="4611" max="4614" width="15.7109375" style="43" customWidth="1"/>
    <col min="4615" max="4615" width="14.7109375" style="43" customWidth="1"/>
    <col min="4616" max="4866" width="11.42578125" style="43"/>
    <col min="4867" max="4870" width="15.7109375" style="43" customWidth="1"/>
    <col min="4871" max="4871" width="14.7109375" style="43" customWidth="1"/>
    <col min="4872" max="5122" width="11.42578125" style="43"/>
    <col min="5123" max="5126" width="15.7109375" style="43" customWidth="1"/>
    <col min="5127" max="5127" width="14.7109375" style="43" customWidth="1"/>
    <col min="5128" max="5378" width="11.42578125" style="43"/>
    <col min="5379" max="5382" width="15.7109375" style="43" customWidth="1"/>
    <col min="5383" max="5383" width="14.7109375" style="43" customWidth="1"/>
    <col min="5384" max="5634" width="11.42578125" style="43"/>
    <col min="5635" max="5638" width="15.7109375" style="43" customWidth="1"/>
    <col min="5639" max="5639" width="14.7109375" style="43" customWidth="1"/>
    <col min="5640" max="5890" width="11.42578125" style="43"/>
    <col min="5891" max="5894" width="15.7109375" style="43" customWidth="1"/>
    <col min="5895" max="5895" width="14.7109375" style="43" customWidth="1"/>
    <col min="5896" max="6146" width="11.42578125" style="43"/>
    <col min="6147" max="6150" width="15.7109375" style="43" customWidth="1"/>
    <col min="6151" max="6151" width="14.7109375" style="43" customWidth="1"/>
    <col min="6152" max="6402" width="11.42578125" style="43"/>
    <col min="6403" max="6406" width="15.7109375" style="43" customWidth="1"/>
    <col min="6407" max="6407" width="14.7109375" style="43" customWidth="1"/>
    <col min="6408" max="6658" width="11.42578125" style="43"/>
    <col min="6659" max="6662" width="15.7109375" style="43" customWidth="1"/>
    <col min="6663" max="6663" width="14.7109375" style="43" customWidth="1"/>
    <col min="6664" max="6914" width="11.42578125" style="43"/>
    <col min="6915" max="6918" width="15.7109375" style="43" customWidth="1"/>
    <col min="6919" max="6919" width="14.7109375" style="43" customWidth="1"/>
    <col min="6920" max="7170" width="11.42578125" style="43"/>
    <col min="7171" max="7174" width="15.7109375" style="43" customWidth="1"/>
    <col min="7175" max="7175" width="14.7109375" style="43" customWidth="1"/>
    <col min="7176" max="7426" width="11.42578125" style="43"/>
    <col min="7427" max="7430" width="15.7109375" style="43" customWidth="1"/>
    <col min="7431" max="7431" width="14.7109375" style="43" customWidth="1"/>
    <col min="7432" max="7682" width="11.42578125" style="43"/>
    <col min="7683" max="7686" width="15.7109375" style="43" customWidth="1"/>
    <col min="7687" max="7687" width="14.7109375" style="43" customWidth="1"/>
    <col min="7688" max="7938" width="11.42578125" style="43"/>
    <col min="7939" max="7942" width="15.7109375" style="43" customWidth="1"/>
    <col min="7943" max="7943" width="14.7109375" style="43" customWidth="1"/>
    <col min="7944" max="8194" width="11.42578125" style="43"/>
    <col min="8195" max="8198" width="15.7109375" style="43" customWidth="1"/>
    <col min="8199" max="8199" width="14.7109375" style="43" customWidth="1"/>
    <col min="8200" max="8450" width="11.42578125" style="43"/>
    <col min="8451" max="8454" width="15.7109375" style="43" customWidth="1"/>
    <col min="8455" max="8455" width="14.7109375" style="43" customWidth="1"/>
    <col min="8456" max="8706" width="11.42578125" style="43"/>
    <col min="8707" max="8710" width="15.7109375" style="43" customWidth="1"/>
    <col min="8711" max="8711" width="14.7109375" style="43" customWidth="1"/>
    <col min="8712" max="8962" width="11.42578125" style="43"/>
    <col min="8963" max="8966" width="15.7109375" style="43" customWidth="1"/>
    <col min="8967" max="8967" width="14.7109375" style="43" customWidth="1"/>
    <col min="8968" max="9218" width="11.42578125" style="43"/>
    <col min="9219" max="9222" width="15.7109375" style="43" customWidth="1"/>
    <col min="9223" max="9223" width="14.7109375" style="43" customWidth="1"/>
    <col min="9224" max="9474" width="11.42578125" style="43"/>
    <col min="9475" max="9478" width="15.7109375" style="43" customWidth="1"/>
    <col min="9479" max="9479" width="14.7109375" style="43" customWidth="1"/>
    <col min="9480" max="9730" width="11.42578125" style="43"/>
    <col min="9731" max="9734" width="15.7109375" style="43" customWidth="1"/>
    <col min="9735" max="9735" width="14.7109375" style="43" customWidth="1"/>
    <col min="9736" max="9986" width="11.42578125" style="43"/>
    <col min="9987" max="9990" width="15.7109375" style="43" customWidth="1"/>
    <col min="9991" max="9991" width="14.7109375" style="43" customWidth="1"/>
    <col min="9992" max="10242" width="11.42578125" style="43"/>
    <col min="10243" max="10246" width="15.7109375" style="43" customWidth="1"/>
    <col min="10247" max="10247" width="14.7109375" style="43" customWidth="1"/>
    <col min="10248" max="10498" width="11.42578125" style="43"/>
    <col min="10499" max="10502" width="15.7109375" style="43" customWidth="1"/>
    <col min="10503" max="10503" width="14.7109375" style="43" customWidth="1"/>
    <col min="10504" max="10754" width="11.42578125" style="43"/>
    <col min="10755" max="10758" width="15.7109375" style="43" customWidth="1"/>
    <col min="10759" max="10759" width="14.7109375" style="43" customWidth="1"/>
    <col min="10760" max="11010" width="11.42578125" style="43"/>
    <col min="11011" max="11014" width="15.7109375" style="43" customWidth="1"/>
    <col min="11015" max="11015" width="14.7109375" style="43" customWidth="1"/>
    <col min="11016" max="11266" width="11.42578125" style="43"/>
    <col min="11267" max="11270" width="15.7109375" style="43" customWidth="1"/>
    <col min="11271" max="11271" width="14.7109375" style="43" customWidth="1"/>
    <col min="11272" max="11522" width="11.42578125" style="43"/>
    <col min="11523" max="11526" width="15.7109375" style="43" customWidth="1"/>
    <col min="11527" max="11527" width="14.7109375" style="43" customWidth="1"/>
    <col min="11528" max="11778" width="11.42578125" style="43"/>
    <col min="11779" max="11782" width="15.7109375" style="43" customWidth="1"/>
    <col min="11783" max="11783" width="14.7109375" style="43" customWidth="1"/>
    <col min="11784" max="12034" width="11.42578125" style="43"/>
    <col min="12035" max="12038" width="15.7109375" style="43" customWidth="1"/>
    <col min="12039" max="12039" width="14.7109375" style="43" customWidth="1"/>
    <col min="12040" max="12290" width="11.42578125" style="43"/>
    <col min="12291" max="12294" width="15.7109375" style="43" customWidth="1"/>
    <col min="12295" max="12295" width="14.7109375" style="43" customWidth="1"/>
    <col min="12296" max="12546" width="11.42578125" style="43"/>
    <col min="12547" max="12550" width="15.7109375" style="43" customWidth="1"/>
    <col min="12551" max="12551" width="14.7109375" style="43" customWidth="1"/>
    <col min="12552" max="12802" width="11.42578125" style="43"/>
    <col min="12803" max="12806" width="15.7109375" style="43" customWidth="1"/>
    <col min="12807" max="12807" width="14.7109375" style="43" customWidth="1"/>
    <col min="12808" max="13058" width="11.42578125" style="43"/>
    <col min="13059" max="13062" width="15.7109375" style="43" customWidth="1"/>
    <col min="13063" max="13063" width="14.7109375" style="43" customWidth="1"/>
    <col min="13064" max="13314" width="11.42578125" style="43"/>
    <col min="13315" max="13318" width="15.7109375" style="43" customWidth="1"/>
    <col min="13319" max="13319" width="14.7109375" style="43" customWidth="1"/>
    <col min="13320" max="13570" width="11.42578125" style="43"/>
    <col min="13571" max="13574" width="15.7109375" style="43" customWidth="1"/>
    <col min="13575" max="13575" width="14.7109375" style="43" customWidth="1"/>
    <col min="13576" max="13826" width="11.42578125" style="43"/>
    <col min="13827" max="13830" width="15.7109375" style="43" customWidth="1"/>
    <col min="13831" max="13831" width="14.7109375" style="43" customWidth="1"/>
    <col min="13832" max="14082" width="11.42578125" style="43"/>
    <col min="14083" max="14086" width="15.7109375" style="43" customWidth="1"/>
    <col min="14087" max="14087" width="14.7109375" style="43" customWidth="1"/>
    <col min="14088" max="14338" width="11.42578125" style="43"/>
    <col min="14339" max="14342" width="15.7109375" style="43" customWidth="1"/>
    <col min="14343" max="14343" width="14.7109375" style="43" customWidth="1"/>
    <col min="14344" max="14594" width="11.42578125" style="43"/>
    <col min="14595" max="14598" width="15.7109375" style="43" customWidth="1"/>
    <col min="14599" max="14599" width="14.7109375" style="43" customWidth="1"/>
    <col min="14600" max="14850" width="11.42578125" style="43"/>
    <col min="14851" max="14854" width="15.7109375" style="43" customWidth="1"/>
    <col min="14855" max="14855" width="14.7109375" style="43" customWidth="1"/>
    <col min="14856" max="15106" width="11.42578125" style="43"/>
    <col min="15107" max="15110" width="15.7109375" style="43" customWidth="1"/>
    <col min="15111" max="15111" width="14.7109375" style="43" customWidth="1"/>
    <col min="15112" max="15362" width="11.42578125" style="43"/>
    <col min="15363" max="15366" width="15.7109375" style="43" customWidth="1"/>
    <col min="15367" max="15367" width="14.7109375" style="43" customWidth="1"/>
    <col min="15368" max="15618" width="11.42578125" style="43"/>
    <col min="15619" max="15622" width="15.7109375" style="43" customWidth="1"/>
    <col min="15623" max="15623" width="14.7109375" style="43" customWidth="1"/>
    <col min="15624" max="15874" width="11.42578125" style="43"/>
    <col min="15875" max="15878" width="15.7109375" style="43" customWidth="1"/>
    <col min="15879" max="15879" width="14.7109375" style="43" customWidth="1"/>
    <col min="15880" max="16130" width="11.42578125" style="43"/>
    <col min="16131" max="16134" width="15.7109375" style="43" customWidth="1"/>
    <col min="16135" max="16135" width="14.7109375" style="43" customWidth="1"/>
    <col min="16136" max="16384" width="11.42578125" style="43"/>
  </cols>
  <sheetData>
    <row r="1" spans="1:8" ht="49.9" customHeight="1">
      <c r="A1" s="75" t="s">
        <v>494</v>
      </c>
      <c r="B1" s="75"/>
      <c r="C1" s="75"/>
      <c r="D1" s="75"/>
      <c r="E1" s="75"/>
      <c r="F1" s="75"/>
      <c r="G1" s="75"/>
      <c r="H1" s="74"/>
    </row>
    <row r="21" spans="1:7">
      <c r="C21" s="135"/>
    </row>
    <row r="30" spans="1:7" ht="13.5" thickBot="1"/>
    <row r="31" spans="1:7" ht="46.5" customHeight="1" thickBot="1">
      <c r="A31" s="555" t="s">
        <v>442</v>
      </c>
      <c r="B31" s="555" t="s">
        <v>495</v>
      </c>
      <c r="C31" s="555" t="s">
        <v>496</v>
      </c>
      <c r="D31" s="555" t="s">
        <v>487</v>
      </c>
      <c r="G31"/>
    </row>
    <row r="32" spans="1:7" ht="18" customHeight="1">
      <c r="A32" s="338">
        <v>2009</v>
      </c>
      <c r="B32" s="214">
        <v>111037.303</v>
      </c>
      <c r="C32" s="216">
        <v>-285706.97100000002</v>
      </c>
      <c r="D32" s="214">
        <f>B32+C32</f>
        <v>-174669.66800000001</v>
      </c>
      <c r="G32"/>
    </row>
    <row r="33" spans="1:7" ht="18" customHeight="1">
      <c r="A33" s="339">
        <v>2010</v>
      </c>
      <c r="B33" s="217">
        <v>96576.254000000001</v>
      </c>
      <c r="C33" s="218">
        <v>-242527.91</v>
      </c>
      <c r="D33" s="217">
        <f t="shared" ref="D33:D39" si="0">B33+C33</f>
        <v>-145951.65600000002</v>
      </c>
      <c r="G33"/>
    </row>
    <row r="34" spans="1:7" ht="18" customHeight="1">
      <c r="A34" s="339">
        <v>2011</v>
      </c>
      <c r="B34" s="217">
        <v>90014.588000000003</v>
      </c>
      <c r="C34" s="218">
        <v>-224438.011</v>
      </c>
      <c r="D34" s="217">
        <f t="shared" si="0"/>
        <v>-134423.42300000001</v>
      </c>
      <c r="G34"/>
    </row>
    <row r="35" spans="1:7" ht="18" customHeight="1">
      <c r="A35" s="339">
        <v>2012</v>
      </c>
      <c r="B35" s="217">
        <v>126538.98699999999</v>
      </c>
      <c r="C35" s="218">
        <v>-219516.481</v>
      </c>
      <c r="D35" s="217">
        <f t="shared" si="0"/>
        <v>-92977.494000000006</v>
      </c>
      <c r="G35"/>
    </row>
    <row r="36" spans="1:7" ht="18" customHeight="1">
      <c r="A36" s="339">
        <v>2013</v>
      </c>
      <c r="B36" s="217">
        <v>89274.188999999998</v>
      </c>
      <c r="C36" s="218">
        <v>-217318.717</v>
      </c>
      <c r="D36" s="217">
        <f t="shared" si="0"/>
        <v>-128044.52800000001</v>
      </c>
      <c r="G36"/>
    </row>
    <row r="37" spans="1:7" ht="18" customHeight="1">
      <c r="A37" s="339">
        <v>2014</v>
      </c>
      <c r="B37" s="217">
        <v>90756.111000000004</v>
      </c>
      <c r="C37" s="218">
        <v>-189377.902</v>
      </c>
      <c r="D37" s="217">
        <f t="shared" si="0"/>
        <v>-98621.790999999997</v>
      </c>
      <c r="G37"/>
    </row>
    <row r="38" spans="1:7" ht="18" customHeight="1">
      <c r="A38" s="339">
        <v>2015</v>
      </c>
      <c r="B38" s="217">
        <v>109397.39200000001</v>
      </c>
      <c r="C38" s="218">
        <v>-185305.11</v>
      </c>
      <c r="D38" s="217">
        <f t="shared" si="0"/>
        <v>-75907.717999999979</v>
      </c>
      <c r="G38"/>
    </row>
    <row r="39" spans="1:7" ht="18" customHeight="1">
      <c r="A39" s="339">
        <v>2016</v>
      </c>
      <c r="B39" s="217">
        <v>124091.908</v>
      </c>
      <c r="C39" s="218">
        <v>-193818.82199999999</v>
      </c>
      <c r="D39" s="217">
        <f t="shared" si="0"/>
        <v>-69726.91399999999</v>
      </c>
      <c r="G39"/>
    </row>
    <row r="40" spans="1:7" ht="18" customHeight="1" thickBot="1">
      <c r="A40" s="340">
        <v>2017</v>
      </c>
      <c r="B40" s="215">
        <v>155476</v>
      </c>
      <c r="C40" s="219">
        <v>-177028</v>
      </c>
      <c r="D40" s="219">
        <f t="shared" ref="D40" si="1">B40+C40</f>
        <v>-21552</v>
      </c>
      <c r="G40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I4" sqref="I4"/>
    </sheetView>
  </sheetViews>
  <sheetFormatPr baseColWidth="10" defaultRowHeight="12.75"/>
  <cols>
    <col min="1" max="1" width="30" style="43" customWidth="1"/>
    <col min="2" max="3" width="16.85546875" style="43" customWidth="1"/>
    <col min="4" max="4" width="2.28515625" style="43" customWidth="1"/>
    <col min="5" max="5" width="14.85546875" style="43" customWidth="1"/>
    <col min="6" max="6" width="12.42578125" style="43" customWidth="1"/>
    <col min="7" max="255" width="11.42578125" style="43"/>
    <col min="256" max="256" width="10.85546875" style="43" customWidth="1"/>
    <col min="257" max="257" width="19.85546875" style="43" customWidth="1"/>
    <col min="258" max="260" width="17.7109375" style="43" customWidth="1"/>
    <col min="261" max="511" width="11.42578125" style="43"/>
    <col min="512" max="512" width="10.85546875" style="43" customWidth="1"/>
    <col min="513" max="513" width="19.85546875" style="43" customWidth="1"/>
    <col min="514" max="516" width="17.7109375" style="43" customWidth="1"/>
    <col min="517" max="767" width="11.42578125" style="43"/>
    <col min="768" max="768" width="10.85546875" style="43" customWidth="1"/>
    <col min="769" max="769" width="19.85546875" style="43" customWidth="1"/>
    <col min="770" max="772" width="17.7109375" style="43" customWidth="1"/>
    <col min="773" max="1023" width="11.42578125" style="43"/>
    <col min="1024" max="1024" width="10.85546875" style="43" customWidth="1"/>
    <col min="1025" max="1025" width="19.85546875" style="43" customWidth="1"/>
    <col min="1026" max="1028" width="17.7109375" style="43" customWidth="1"/>
    <col min="1029" max="1279" width="11.42578125" style="43"/>
    <col min="1280" max="1280" width="10.85546875" style="43" customWidth="1"/>
    <col min="1281" max="1281" width="19.85546875" style="43" customWidth="1"/>
    <col min="1282" max="1284" width="17.7109375" style="43" customWidth="1"/>
    <col min="1285" max="1535" width="11.42578125" style="43"/>
    <col min="1536" max="1536" width="10.85546875" style="43" customWidth="1"/>
    <col min="1537" max="1537" width="19.85546875" style="43" customWidth="1"/>
    <col min="1538" max="1540" width="17.7109375" style="43" customWidth="1"/>
    <col min="1541" max="1791" width="11.42578125" style="43"/>
    <col min="1792" max="1792" width="10.85546875" style="43" customWidth="1"/>
    <col min="1793" max="1793" width="19.85546875" style="43" customWidth="1"/>
    <col min="1794" max="1796" width="17.7109375" style="43" customWidth="1"/>
    <col min="1797" max="2047" width="11.42578125" style="43"/>
    <col min="2048" max="2048" width="10.85546875" style="43" customWidth="1"/>
    <col min="2049" max="2049" width="19.85546875" style="43" customWidth="1"/>
    <col min="2050" max="2052" width="17.7109375" style="43" customWidth="1"/>
    <col min="2053" max="2303" width="11.42578125" style="43"/>
    <col min="2304" max="2304" width="10.85546875" style="43" customWidth="1"/>
    <col min="2305" max="2305" width="19.85546875" style="43" customWidth="1"/>
    <col min="2306" max="2308" width="17.7109375" style="43" customWidth="1"/>
    <col min="2309" max="2559" width="11.42578125" style="43"/>
    <col min="2560" max="2560" width="10.85546875" style="43" customWidth="1"/>
    <col min="2561" max="2561" width="19.85546875" style="43" customWidth="1"/>
    <col min="2562" max="2564" width="17.7109375" style="43" customWidth="1"/>
    <col min="2565" max="2815" width="11.42578125" style="43"/>
    <col min="2816" max="2816" width="10.85546875" style="43" customWidth="1"/>
    <col min="2817" max="2817" width="19.85546875" style="43" customWidth="1"/>
    <col min="2818" max="2820" width="17.7109375" style="43" customWidth="1"/>
    <col min="2821" max="3071" width="11.42578125" style="43"/>
    <col min="3072" max="3072" width="10.85546875" style="43" customWidth="1"/>
    <col min="3073" max="3073" width="19.85546875" style="43" customWidth="1"/>
    <col min="3074" max="3076" width="17.7109375" style="43" customWidth="1"/>
    <col min="3077" max="3327" width="11.42578125" style="43"/>
    <col min="3328" max="3328" width="10.85546875" style="43" customWidth="1"/>
    <col min="3329" max="3329" width="19.85546875" style="43" customWidth="1"/>
    <col min="3330" max="3332" width="17.7109375" style="43" customWidth="1"/>
    <col min="3333" max="3583" width="11.42578125" style="43"/>
    <col min="3584" max="3584" width="10.85546875" style="43" customWidth="1"/>
    <col min="3585" max="3585" width="19.85546875" style="43" customWidth="1"/>
    <col min="3586" max="3588" width="17.7109375" style="43" customWidth="1"/>
    <col min="3589" max="3839" width="11.42578125" style="43"/>
    <col min="3840" max="3840" width="10.85546875" style="43" customWidth="1"/>
    <col min="3841" max="3841" width="19.85546875" style="43" customWidth="1"/>
    <col min="3842" max="3844" width="17.7109375" style="43" customWidth="1"/>
    <col min="3845" max="4095" width="11.42578125" style="43"/>
    <col min="4096" max="4096" width="10.85546875" style="43" customWidth="1"/>
    <col min="4097" max="4097" width="19.85546875" style="43" customWidth="1"/>
    <col min="4098" max="4100" width="17.7109375" style="43" customWidth="1"/>
    <col min="4101" max="4351" width="11.42578125" style="43"/>
    <col min="4352" max="4352" width="10.85546875" style="43" customWidth="1"/>
    <col min="4353" max="4353" width="19.85546875" style="43" customWidth="1"/>
    <col min="4354" max="4356" width="17.7109375" style="43" customWidth="1"/>
    <col min="4357" max="4607" width="11.42578125" style="43"/>
    <col min="4608" max="4608" width="10.85546875" style="43" customWidth="1"/>
    <col min="4609" max="4609" width="19.85546875" style="43" customWidth="1"/>
    <col min="4610" max="4612" width="17.7109375" style="43" customWidth="1"/>
    <col min="4613" max="4863" width="11.42578125" style="43"/>
    <col min="4864" max="4864" width="10.85546875" style="43" customWidth="1"/>
    <col min="4865" max="4865" width="19.85546875" style="43" customWidth="1"/>
    <col min="4866" max="4868" width="17.7109375" style="43" customWidth="1"/>
    <col min="4869" max="5119" width="11.42578125" style="43"/>
    <col min="5120" max="5120" width="10.85546875" style="43" customWidth="1"/>
    <col min="5121" max="5121" width="19.85546875" style="43" customWidth="1"/>
    <col min="5122" max="5124" width="17.7109375" style="43" customWidth="1"/>
    <col min="5125" max="5375" width="11.42578125" style="43"/>
    <col min="5376" max="5376" width="10.85546875" style="43" customWidth="1"/>
    <col min="5377" max="5377" width="19.85546875" style="43" customWidth="1"/>
    <col min="5378" max="5380" width="17.7109375" style="43" customWidth="1"/>
    <col min="5381" max="5631" width="11.42578125" style="43"/>
    <col min="5632" max="5632" width="10.85546875" style="43" customWidth="1"/>
    <col min="5633" max="5633" width="19.85546875" style="43" customWidth="1"/>
    <col min="5634" max="5636" width="17.7109375" style="43" customWidth="1"/>
    <col min="5637" max="5887" width="11.42578125" style="43"/>
    <col min="5888" max="5888" width="10.85546875" style="43" customWidth="1"/>
    <col min="5889" max="5889" width="19.85546875" style="43" customWidth="1"/>
    <col min="5890" max="5892" width="17.7109375" style="43" customWidth="1"/>
    <col min="5893" max="6143" width="11.42578125" style="43"/>
    <col min="6144" max="6144" width="10.85546875" style="43" customWidth="1"/>
    <col min="6145" max="6145" width="19.85546875" style="43" customWidth="1"/>
    <col min="6146" max="6148" width="17.7109375" style="43" customWidth="1"/>
    <col min="6149" max="6399" width="11.42578125" style="43"/>
    <col min="6400" max="6400" width="10.85546875" style="43" customWidth="1"/>
    <col min="6401" max="6401" width="19.85546875" style="43" customWidth="1"/>
    <col min="6402" max="6404" width="17.7109375" style="43" customWidth="1"/>
    <col min="6405" max="6655" width="11.42578125" style="43"/>
    <col min="6656" max="6656" width="10.85546875" style="43" customWidth="1"/>
    <col min="6657" max="6657" width="19.85546875" style="43" customWidth="1"/>
    <col min="6658" max="6660" width="17.7109375" style="43" customWidth="1"/>
    <col min="6661" max="6911" width="11.42578125" style="43"/>
    <col min="6912" max="6912" width="10.85546875" style="43" customWidth="1"/>
    <col min="6913" max="6913" width="19.85546875" style="43" customWidth="1"/>
    <col min="6914" max="6916" width="17.7109375" style="43" customWidth="1"/>
    <col min="6917" max="7167" width="11.42578125" style="43"/>
    <col min="7168" max="7168" width="10.85546875" style="43" customWidth="1"/>
    <col min="7169" max="7169" width="19.85546875" style="43" customWidth="1"/>
    <col min="7170" max="7172" width="17.7109375" style="43" customWidth="1"/>
    <col min="7173" max="7423" width="11.42578125" style="43"/>
    <col min="7424" max="7424" width="10.85546875" style="43" customWidth="1"/>
    <col min="7425" max="7425" width="19.85546875" style="43" customWidth="1"/>
    <col min="7426" max="7428" width="17.7109375" style="43" customWidth="1"/>
    <col min="7429" max="7679" width="11.42578125" style="43"/>
    <col min="7680" max="7680" width="10.85546875" style="43" customWidth="1"/>
    <col min="7681" max="7681" width="19.85546875" style="43" customWidth="1"/>
    <col min="7682" max="7684" width="17.7109375" style="43" customWidth="1"/>
    <col min="7685" max="7935" width="11.42578125" style="43"/>
    <col min="7936" max="7936" width="10.85546875" style="43" customWidth="1"/>
    <col min="7937" max="7937" width="19.85546875" style="43" customWidth="1"/>
    <col min="7938" max="7940" width="17.7109375" style="43" customWidth="1"/>
    <col min="7941" max="8191" width="11.42578125" style="43"/>
    <col min="8192" max="8192" width="10.85546875" style="43" customWidth="1"/>
    <col min="8193" max="8193" width="19.85546875" style="43" customWidth="1"/>
    <col min="8194" max="8196" width="17.7109375" style="43" customWidth="1"/>
    <col min="8197" max="8447" width="11.42578125" style="43"/>
    <col min="8448" max="8448" width="10.85546875" style="43" customWidth="1"/>
    <col min="8449" max="8449" width="19.85546875" style="43" customWidth="1"/>
    <col min="8450" max="8452" width="17.7109375" style="43" customWidth="1"/>
    <col min="8453" max="8703" width="11.42578125" style="43"/>
    <col min="8704" max="8704" width="10.85546875" style="43" customWidth="1"/>
    <col min="8705" max="8705" width="19.85546875" style="43" customWidth="1"/>
    <col min="8706" max="8708" width="17.7109375" style="43" customWidth="1"/>
    <col min="8709" max="8959" width="11.42578125" style="43"/>
    <col min="8960" max="8960" width="10.85546875" style="43" customWidth="1"/>
    <col min="8961" max="8961" width="19.85546875" style="43" customWidth="1"/>
    <col min="8962" max="8964" width="17.7109375" style="43" customWidth="1"/>
    <col min="8965" max="9215" width="11.42578125" style="43"/>
    <col min="9216" max="9216" width="10.85546875" style="43" customWidth="1"/>
    <col min="9217" max="9217" width="19.85546875" style="43" customWidth="1"/>
    <col min="9218" max="9220" width="17.7109375" style="43" customWidth="1"/>
    <col min="9221" max="9471" width="11.42578125" style="43"/>
    <col min="9472" max="9472" width="10.85546875" style="43" customWidth="1"/>
    <col min="9473" max="9473" width="19.85546875" style="43" customWidth="1"/>
    <col min="9474" max="9476" width="17.7109375" style="43" customWidth="1"/>
    <col min="9477" max="9727" width="11.42578125" style="43"/>
    <col min="9728" max="9728" width="10.85546875" style="43" customWidth="1"/>
    <col min="9729" max="9729" width="19.85546875" style="43" customWidth="1"/>
    <col min="9730" max="9732" width="17.7109375" style="43" customWidth="1"/>
    <col min="9733" max="9983" width="11.42578125" style="43"/>
    <col min="9984" max="9984" width="10.85546875" style="43" customWidth="1"/>
    <col min="9985" max="9985" width="19.85546875" style="43" customWidth="1"/>
    <col min="9986" max="9988" width="17.7109375" style="43" customWidth="1"/>
    <col min="9989" max="10239" width="11.42578125" style="43"/>
    <col min="10240" max="10240" width="10.85546875" style="43" customWidth="1"/>
    <col min="10241" max="10241" width="19.85546875" style="43" customWidth="1"/>
    <col min="10242" max="10244" width="17.7109375" style="43" customWidth="1"/>
    <col min="10245" max="10495" width="11.42578125" style="43"/>
    <col min="10496" max="10496" width="10.85546875" style="43" customWidth="1"/>
    <col min="10497" max="10497" width="19.85546875" style="43" customWidth="1"/>
    <col min="10498" max="10500" width="17.7109375" style="43" customWidth="1"/>
    <col min="10501" max="10751" width="11.42578125" style="43"/>
    <col min="10752" max="10752" width="10.85546875" style="43" customWidth="1"/>
    <col min="10753" max="10753" width="19.85546875" style="43" customWidth="1"/>
    <col min="10754" max="10756" width="17.7109375" style="43" customWidth="1"/>
    <col min="10757" max="11007" width="11.42578125" style="43"/>
    <col min="11008" max="11008" width="10.85546875" style="43" customWidth="1"/>
    <col min="11009" max="11009" width="19.85546875" style="43" customWidth="1"/>
    <col min="11010" max="11012" width="17.7109375" style="43" customWidth="1"/>
    <col min="11013" max="11263" width="11.42578125" style="43"/>
    <col min="11264" max="11264" width="10.85546875" style="43" customWidth="1"/>
    <col min="11265" max="11265" width="19.85546875" style="43" customWidth="1"/>
    <col min="11266" max="11268" width="17.7109375" style="43" customWidth="1"/>
    <col min="11269" max="11519" width="11.42578125" style="43"/>
    <col min="11520" max="11520" width="10.85546875" style="43" customWidth="1"/>
    <col min="11521" max="11521" width="19.85546875" style="43" customWidth="1"/>
    <col min="11522" max="11524" width="17.7109375" style="43" customWidth="1"/>
    <col min="11525" max="11775" width="11.42578125" style="43"/>
    <col min="11776" max="11776" width="10.85546875" style="43" customWidth="1"/>
    <col min="11777" max="11777" width="19.85546875" style="43" customWidth="1"/>
    <col min="11778" max="11780" width="17.7109375" style="43" customWidth="1"/>
    <col min="11781" max="12031" width="11.42578125" style="43"/>
    <col min="12032" max="12032" width="10.85546875" style="43" customWidth="1"/>
    <col min="12033" max="12033" width="19.85546875" style="43" customWidth="1"/>
    <col min="12034" max="12036" width="17.7109375" style="43" customWidth="1"/>
    <col min="12037" max="12287" width="11.42578125" style="43"/>
    <col min="12288" max="12288" width="10.85546875" style="43" customWidth="1"/>
    <col min="12289" max="12289" width="19.85546875" style="43" customWidth="1"/>
    <col min="12290" max="12292" width="17.7109375" style="43" customWidth="1"/>
    <col min="12293" max="12543" width="11.42578125" style="43"/>
    <col min="12544" max="12544" width="10.85546875" style="43" customWidth="1"/>
    <col min="12545" max="12545" width="19.85546875" style="43" customWidth="1"/>
    <col min="12546" max="12548" width="17.7109375" style="43" customWidth="1"/>
    <col min="12549" max="12799" width="11.42578125" style="43"/>
    <col min="12800" max="12800" width="10.85546875" style="43" customWidth="1"/>
    <col min="12801" max="12801" width="19.85546875" style="43" customWidth="1"/>
    <col min="12802" max="12804" width="17.7109375" style="43" customWidth="1"/>
    <col min="12805" max="13055" width="11.42578125" style="43"/>
    <col min="13056" max="13056" width="10.85546875" style="43" customWidth="1"/>
    <col min="13057" max="13057" width="19.85546875" style="43" customWidth="1"/>
    <col min="13058" max="13060" width="17.7109375" style="43" customWidth="1"/>
    <col min="13061" max="13311" width="11.42578125" style="43"/>
    <col min="13312" max="13312" width="10.85546875" style="43" customWidth="1"/>
    <col min="13313" max="13313" width="19.85546875" style="43" customWidth="1"/>
    <col min="13314" max="13316" width="17.7109375" style="43" customWidth="1"/>
    <col min="13317" max="13567" width="11.42578125" style="43"/>
    <col min="13568" max="13568" width="10.85546875" style="43" customWidth="1"/>
    <col min="13569" max="13569" width="19.85546875" style="43" customWidth="1"/>
    <col min="13570" max="13572" width="17.7109375" style="43" customWidth="1"/>
    <col min="13573" max="13823" width="11.42578125" style="43"/>
    <col min="13824" max="13824" width="10.85546875" style="43" customWidth="1"/>
    <col min="13825" max="13825" width="19.85546875" style="43" customWidth="1"/>
    <col min="13826" max="13828" width="17.7109375" style="43" customWidth="1"/>
    <col min="13829" max="14079" width="11.42578125" style="43"/>
    <col min="14080" max="14080" width="10.85546875" style="43" customWidth="1"/>
    <col min="14081" max="14081" width="19.85546875" style="43" customWidth="1"/>
    <col min="14082" max="14084" width="17.7109375" style="43" customWidth="1"/>
    <col min="14085" max="14335" width="11.42578125" style="43"/>
    <col min="14336" max="14336" width="10.85546875" style="43" customWidth="1"/>
    <col min="14337" max="14337" width="19.85546875" style="43" customWidth="1"/>
    <col min="14338" max="14340" width="17.7109375" style="43" customWidth="1"/>
    <col min="14341" max="14591" width="11.42578125" style="43"/>
    <col min="14592" max="14592" width="10.85546875" style="43" customWidth="1"/>
    <col min="14593" max="14593" width="19.85546875" style="43" customWidth="1"/>
    <col min="14594" max="14596" width="17.7109375" style="43" customWidth="1"/>
    <col min="14597" max="14847" width="11.42578125" style="43"/>
    <col min="14848" max="14848" width="10.85546875" style="43" customWidth="1"/>
    <col min="14849" max="14849" width="19.85546875" style="43" customWidth="1"/>
    <col min="14850" max="14852" width="17.7109375" style="43" customWidth="1"/>
    <col min="14853" max="15103" width="11.42578125" style="43"/>
    <col min="15104" max="15104" width="10.85546875" style="43" customWidth="1"/>
    <col min="15105" max="15105" width="19.85546875" style="43" customWidth="1"/>
    <col min="15106" max="15108" width="17.7109375" style="43" customWidth="1"/>
    <col min="15109" max="15359" width="11.42578125" style="43"/>
    <col min="15360" max="15360" width="10.85546875" style="43" customWidth="1"/>
    <col min="15361" max="15361" width="19.85546875" style="43" customWidth="1"/>
    <col min="15362" max="15364" width="17.7109375" style="43" customWidth="1"/>
    <col min="15365" max="15615" width="11.42578125" style="43"/>
    <col min="15616" max="15616" width="10.85546875" style="43" customWidth="1"/>
    <col min="15617" max="15617" width="19.85546875" style="43" customWidth="1"/>
    <col min="15618" max="15620" width="17.7109375" style="43" customWidth="1"/>
    <col min="15621" max="15871" width="11.42578125" style="43"/>
    <col min="15872" max="15872" width="10.85546875" style="43" customWidth="1"/>
    <col min="15873" max="15873" width="19.85546875" style="43" customWidth="1"/>
    <col min="15874" max="15876" width="17.7109375" style="43" customWidth="1"/>
    <col min="15877" max="16127" width="11.42578125" style="43"/>
    <col min="16128" max="16128" width="10.85546875" style="43" customWidth="1"/>
    <col min="16129" max="16129" width="19.85546875" style="43" customWidth="1"/>
    <col min="16130" max="16132" width="17.7109375" style="43" customWidth="1"/>
    <col min="16133" max="16384" width="11.42578125" style="43"/>
  </cols>
  <sheetData>
    <row r="1" spans="1:7" ht="59.45" customHeight="1">
      <c r="A1" s="75" t="s">
        <v>497</v>
      </c>
      <c r="B1" s="75"/>
      <c r="C1" s="75"/>
      <c r="D1" s="75"/>
      <c r="E1" s="75"/>
      <c r="F1" s="74"/>
      <c r="G1" s="74"/>
    </row>
    <row r="2" spans="1:7" ht="15" customHeight="1" thickBot="1">
      <c r="A2" s="75"/>
      <c r="B2" s="75"/>
      <c r="C2" s="75"/>
      <c r="D2" s="75"/>
      <c r="E2" s="75"/>
      <c r="F2" s="74"/>
      <c r="G2" s="74"/>
    </row>
    <row r="3" spans="1:7" ht="15.75" thickBot="1">
      <c r="E3" s="1074" t="s">
        <v>498</v>
      </c>
      <c r="F3" s="1074"/>
    </row>
    <row r="4" spans="1:7" ht="34.9" customHeight="1" thickBot="1">
      <c r="A4" s="136"/>
      <c r="B4" s="555" t="s">
        <v>500</v>
      </c>
      <c r="C4" s="557" t="s">
        <v>499</v>
      </c>
      <c r="E4" s="571" t="s">
        <v>46</v>
      </c>
      <c r="F4" s="582" t="s">
        <v>102</v>
      </c>
    </row>
    <row r="5" spans="1:7" ht="19.899999999999999" customHeight="1">
      <c r="A5" s="1094" t="s">
        <v>501</v>
      </c>
      <c r="B5" s="233">
        <v>4263</v>
      </c>
      <c r="C5" s="233">
        <v>6523</v>
      </c>
      <c r="E5" s="583">
        <f>C5-B5</f>
        <v>2260</v>
      </c>
      <c r="F5" s="1096">
        <f>C5/B5-1</f>
        <v>0.53014309171944629</v>
      </c>
    </row>
    <row r="6" spans="1:7" ht="19.899999999999999" customHeight="1" thickBot="1">
      <c r="A6" s="1095" t="s">
        <v>502</v>
      </c>
      <c r="B6" s="234">
        <v>31771.626</v>
      </c>
      <c r="C6" s="234">
        <v>39862</v>
      </c>
      <c r="E6" s="584">
        <f>C6-B6</f>
        <v>8090.3739999999998</v>
      </c>
      <c r="F6" s="1097">
        <f>C6/B6-1</f>
        <v>0.25464148419725197</v>
      </c>
    </row>
    <row r="9" spans="1:7">
      <c r="A9" s="76"/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I12" sqref="I12"/>
    </sheetView>
  </sheetViews>
  <sheetFormatPr baseColWidth="10" defaultRowHeight="12.75"/>
  <cols>
    <col min="1" max="1" width="41.140625" style="43" customWidth="1"/>
    <col min="2" max="2" width="12.7109375" style="43" customWidth="1"/>
    <col min="3" max="3" width="11.28515625" style="43" customWidth="1"/>
    <col min="4" max="4" width="2.28515625" style="43" customWidth="1"/>
    <col min="5" max="5" width="12.42578125" style="13" customWidth="1"/>
    <col min="6" max="6" width="12.85546875" style="13" customWidth="1"/>
    <col min="7" max="256" width="11.42578125" style="43"/>
    <col min="257" max="257" width="42.28515625" style="43" customWidth="1"/>
    <col min="258" max="259" width="15.7109375" style="43" customWidth="1"/>
    <col min="260" max="260" width="4.7109375" style="43" customWidth="1"/>
    <col min="261" max="262" width="14.7109375" style="43" customWidth="1"/>
    <col min="263" max="512" width="11.42578125" style="43"/>
    <col min="513" max="513" width="42.28515625" style="43" customWidth="1"/>
    <col min="514" max="515" width="15.7109375" style="43" customWidth="1"/>
    <col min="516" max="516" width="4.7109375" style="43" customWidth="1"/>
    <col min="517" max="518" width="14.7109375" style="43" customWidth="1"/>
    <col min="519" max="768" width="11.42578125" style="43"/>
    <col min="769" max="769" width="42.28515625" style="43" customWidth="1"/>
    <col min="770" max="771" width="15.7109375" style="43" customWidth="1"/>
    <col min="772" max="772" width="4.7109375" style="43" customWidth="1"/>
    <col min="773" max="774" width="14.7109375" style="43" customWidth="1"/>
    <col min="775" max="1024" width="11.42578125" style="43"/>
    <col min="1025" max="1025" width="42.28515625" style="43" customWidth="1"/>
    <col min="1026" max="1027" width="15.7109375" style="43" customWidth="1"/>
    <col min="1028" max="1028" width="4.7109375" style="43" customWidth="1"/>
    <col min="1029" max="1030" width="14.7109375" style="43" customWidth="1"/>
    <col min="1031" max="1280" width="11.42578125" style="43"/>
    <col min="1281" max="1281" width="42.28515625" style="43" customWidth="1"/>
    <col min="1282" max="1283" width="15.7109375" style="43" customWidth="1"/>
    <col min="1284" max="1284" width="4.7109375" style="43" customWidth="1"/>
    <col min="1285" max="1286" width="14.7109375" style="43" customWidth="1"/>
    <col min="1287" max="1536" width="11.42578125" style="43"/>
    <col min="1537" max="1537" width="42.28515625" style="43" customWidth="1"/>
    <col min="1538" max="1539" width="15.7109375" style="43" customWidth="1"/>
    <col min="1540" max="1540" width="4.7109375" style="43" customWidth="1"/>
    <col min="1541" max="1542" width="14.7109375" style="43" customWidth="1"/>
    <col min="1543" max="1792" width="11.42578125" style="43"/>
    <col min="1793" max="1793" width="42.28515625" style="43" customWidth="1"/>
    <col min="1794" max="1795" width="15.7109375" style="43" customWidth="1"/>
    <col min="1796" max="1796" width="4.7109375" style="43" customWidth="1"/>
    <col min="1797" max="1798" width="14.7109375" style="43" customWidth="1"/>
    <col min="1799" max="2048" width="11.42578125" style="43"/>
    <col min="2049" max="2049" width="42.28515625" style="43" customWidth="1"/>
    <col min="2050" max="2051" width="15.7109375" style="43" customWidth="1"/>
    <col min="2052" max="2052" width="4.7109375" style="43" customWidth="1"/>
    <col min="2053" max="2054" width="14.7109375" style="43" customWidth="1"/>
    <col min="2055" max="2304" width="11.42578125" style="43"/>
    <col min="2305" max="2305" width="42.28515625" style="43" customWidth="1"/>
    <col min="2306" max="2307" width="15.7109375" style="43" customWidth="1"/>
    <col min="2308" max="2308" width="4.7109375" style="43" customWidth="1"/>
    <col min="2309" max="2310" width="14.7109375" style="43" customWidth="1"/>
    <col min="2311" max="2560" width="11.42578125" style="43"/>
    <col min="2561" max="2561" width="42.28515625" style="43" customWidth="1"/>
    <col min="2562" max="2563" width="15.7109375" style="43" customWidth="1"/>
    <col min="2564" max="2564" width="4.7109375" style="43" customWidth="1"/>
    <col min="2565" max="2566" width="14.7109375" style="43" customWidth="1"/>
    <col min="2567" max="2816" width="11.42578125" style="43"/>
    <col min="2817" max="2817" width="42.28515625" style="43" customWidth="1"/>
    <col min="2818" max="2819" width="15.7109375" style="43" customWidth="1"/>
    <col min="2820" max="2820" width="4.7109375" style="43" customWidth="1"/>
    <col min="2821" max="2822" width="14.7109375" style="43" customWidth="1"/>
    <col min="2823" max="3072" width="11.42578125" style="43"/>
    <col min="3073" max="3073" width="42.28515625" style="43" customWidth="1"/>
    <col min="3074" max="3075" width="15.7109375" style="43" customWidth="1"/>
    <col min="3076" max="3076" width="4.7109375" style="43" customWidth="1"/>
    <col min="3077" max="3078" width="14.7109375" style="43" customWidth="1"/>
    <col min="3079" max="3328" width="11.42578125" style="43"/>
    <col min="3329" max="3329" width="42.28515625" style="43" customWidth="1"/>
    <col min="3330" max="3331" width="15.7109375" style="43" customWidth="1"/>
    <col min="3332" max="3332" width="4.7109375" style="43" customWidth="1"/>
    <col min="3333" max="3334" width="14.7109375" style="43" customWidth="1"/>
    <col min="3335" max="3584" width="11.42578125" style="43"/>
    <col min="3585" max="3585" width="42.28515625" style="43" customWidth="1"/>
    <col min="3586" max="3587" width="15.7109375" style="43" customWidth="1"/>
    <col min="3588" max="3588" width="4.7109375" style="43" customWidth="1"/>
    <col min="3589" max="3590" width="14.7109375" style="43" customWidth="1"/>
    <col min="3591" max="3840" width="11.42578125" style="43"/>
    <col min="3841" max="3841" width="42.28515625" style="43" customWidth="1"/>
    <col min="3842" max="3843" width="15.7109375" style="43" customWidth="1"/>
    <col min="3844" max="3844" width="4.7109375" style="43" customWidth="1"/>
    <col min="3845" max="3846" width="14.7109375" style="43" customWidth="1"/>
    <col min="3847" max="4096" width="11.42578125" style="43"/>
    <col min="4097" max="4097" width="42.28515625" style="43" customWidth="1"/>
    <col min="4098" max="4099" width="15.7109375" style="43" customWidth="1"/>
    <col min="4100" max="4100" width="4.7109375" style="43" customWidth="1"/>
    <col min="4101" max="4102" width="14.7109375" style="43" customWidth="1"/>
    <col min="4103" max="4352" width="11.42578125" style="43"/>
    <col min="4353" max="4353" width="42.28515625" style="43" customWidth="1"/>
    <col min="4354" max="4355" width="15.7109375" style="43" customWidth="1"/>
    <col min="4356" max="4356" width="4.7109375" style="43" customWidth="1"/>
    <col min="4357" max="4358" width="14.7109375" style="43" customWidth="1"/>
    <col min="4359" max="4608" width="11.42578125" style="43"/>
    <col min="4609" max="4609" width="42.28515625" style="43" customWidth="1"/>
    <col min="4610" max="4611" width="15.7109375" style="43" customWidth="1"/>
    <col min="4612" max="4612" width="4.7109375" style="43" customWidth="1"/>
    <col min="4613" max="4614" width="14.7109375" style="43" customWidth="1"/>
    <col min="4615" max="4864" width="11.42578125" style="43"/>
    <col min="4865" max="4865" width="42.28515625" style="43" customWidth="1"/>
    <col min="4866" max="4867" width="15.7109375" style="43" customWidth="1"/>
    <col min="4868" max="4868" width="4.7109375" style="43" customWidth="1"/>
    <col min="4869" max="4870" width="14.7109375" style="43" customWidth="1"/>
    <col min="4871" max="5120" width="11.42578125" style="43"/>
    <col min="5121" max="5121" width="42.28515625" style="43" customWidth="1"/>
    <col min="5122" max="5123" width="15.7109375" style="43" customWidth="1"/>
    <col min="5124" max="5124" width="4.7109375" style="43" customWidth="1"/>
    <col min="5125" max="5126" width="14.7109375" style="43" customWidth="1"/>
    <col min="5127" max="5376" width="11.42578125" style="43"/>
    <col min="5377" max="5377" width="42.28515625" style="43" customWidth="1"/>
    <col min="5378" max="5379" width="15.7109375" style="43" customWidth="1"/>
    <col min="5380" max="5380" width="4.7109375" style="43" customWidth="1"/>
    <col min="5381" max="5382" width="14.7109375" style="43" customWidth="1"/>
    <col min="5383" max="5632" width="11.42578125" style="43"/>
    <col min="5633" max="5633" width="42.28515625" style="43" customWidth="1"/>
    <col min="5634" max="5635" width="15.7109375" style="43" customWidth="1"/>
    <col min="5636" max="5636" width="4.7109375" style="43" customWidth="1"/>
    <col min="5637" max="5638" width="14.7109375" style="43" customWidth="1"/>
    <col min="5639" max="5888" width="11.42578125" style="43"/>
    <col min="5889" max="5889" width="42.28515625" style="43" customWidth="1"/>
    <col min="5890" max="5891" width="15.7109375" style="43" customWidth="1"/>
    <col min="5892" max="5892" width="4.7109375" style="43" customWidth="1"/>
    <col min="5893" max="5894" width="14.7109375" style="43" customWidth="1"/>
    <col min="5895" max="6144" width="11.42578125" style="43"/>
    <col min="6145" max="6145" width="42.28515625" style="43" customWidth="1"/>
    <col min="6146" max="6147" width="15.7109375" style="43" customWidth="1"/>
    <col min="6148" max="6148" width="4.7109375" style="43" customWidth="1"/>
    <col min="6149" max="6150" width="14.7109375" style="43" customWidth="1"/>
    <col min="6151" max="6400" width="11.42578125" style="43"/>
    <col min="6401" max="6401" width="42.28515625" style="43" customWidth="1"/>
    <col min="6402" max="6403" width="15.7109375" style="43" customWidth="1"/>
    <col min="6404" max="6404" width="4.7109375" style="43" customWidth="1"/>
    <col min="6405" max="6406" width="14.7109375" style="43" customWidth="1"/>
    <col min="6407" max="6656" width="11.42578125" style="43"/>
    <col min="6657" max="6657" width="42.28515625" style="43" customWidth="1"/>
    <col min="6658" max="6659" width="15.7109375" style="43" customWidth="1"/>
    <col min="6660" max="6660" width="4.7109375" style="43" customWidth="1"/>
    <col min="6661" max="6662" width="14.7109375" style="43" customWidth="1"/>
    <col min="6663" max="6912" width="11.42578125" style="43"/>
    <col min="6913" max="6913" width="42.28515625" style="43" customWidth="1"/>
    <col min="6914" max="6915" width="15.7109375" style="43" customWidth="1"/>
    <col min="6916" max="6916" width="4.7109375" style="43" customWidth="1"/>
    <col min="6917" max="6918" width="14.7109375" style="43" customWidth="1"/>
    <col min="6919" max="7168" width="11.42578125" style="43"/>
    <col min="7169" max="7169" width="42.28515625" style="43" customWidth="1"/>
    <col min="7170" max="7171" width="15.7109375" style="43" customWidth="1"/>
    <col min="7172" max="7172" width="4.7109375" style="43" customWidth="1"/>
    <col min="7173" max="7174" width="14.7109375" style="43" customWidth="1"/>
    <col min="7175" max="7424" width="11.42578125" style="43"/>
    <col min="7425" max="7425" width="42.28515625" style="43" customWidth="1"/>
    <col min="7426" max="7427" width="15.7109375" style="43" customWidth="1"/>
    <col min="7428" max="7428" width="4.7109375" style="43" customWidth="1"/>
    <col min="7429" max="7430" width="14.7109375" style="43" customWidth="1"/>
    <col min="7431" max="7680" width="11.42578125" style="43"/>
    <col min="7681" max="7681" width="42.28515625" style="43" customWidth="1"/>
    <col min="7682" max="7683" width="15.7109375" style="43" customWidth="1"/>
    <col min="7684" max="7684" width="4.7109375" style="43" customWidth="1"/>
    <col min="7685" max="7686" width="14.7109375" style="43" customWidth="1"/>
    <col min="7687" max="7936" width="11.42578125" style="43"/>
    <col min="7937" max="7937" width="42.28515625" style="43" customWidth="1"/>
    <col min="7938" max="7939" width="15.7109375" style="43" customWidth="1"/>
    <col min="7940" max="7940" width="4.7109375" style="43" customWidth="1"/>
    <col min="7941" max="7942" width="14.7109375" style="43" customWidth="1"/>
    <col min="7943" max="8192" width="11.42578125" style="43"/>
    <col min="8193" max="8193" width="42.28515625" style="43" customWidth="1"/>
    <col min="8194" max="8195" width="15.7109375" style="43" customWidth="1"/>
    <col min="8196" max="8196" width="4.7109375" style="43" customWidth="1"/>
    <col min="8197" max="8198" width="14.7109375" style="43" customWidth="1"/>
    <col min="8199" max="8448" width="11.42578125" style="43"/>
    <col min="8449" max="8449" width="42.28515625" style="43" customWidth="1"/>
    <col min="8450" max="8451" width="15.7109375" style="43" customWidth="1"/>
    <col min="8452" max="8452" width="4.7109375" style="43" customWidth="1"/>
    <col min="8453" max="8454" width="14.7109375" style="43" customWidth="1"/>
    <col min="8455" max="8704" width="11.42578125" style="43"/>
    <col min="8705" max="8705" width="42.28515625" style="43" customWidth="1"/>
    <col min="8706" max="8707" width="15.7109375" style="43" customWidth="1"/>
    <col min="8708" max="8708" width="4.7109375" style="43" customWidth="1"/>
    <col min="8709" max="8710" width="14.7109375" style="43" customWidth="1"/>
    <col min="8711" max="8960" width="11.42578125" style="43"/>
    <col min="8961" max="8961" width="42.28515625" style="43" customWidth="1"/>
    <col min="8962" max="8963" width="15.7109375" style="43" customWidth="1"/>
    <col min="8964" max="8964" width="4.7109375" style="43" customWidth="1"/>
    <col min="8965" max="8966" width="14.7109375" style="43" customWidth="1"/>
    <col min="8967" max="9216" width="11.42578125" style="43"/>
    <col min="9217" max="9217" width="42.28515625" style="43" customWidth="1"/>
    <col min="9218" max="9219" width="15.7109375" style="43" customWidth="1"/>
    <col min="9220" max="9220" width="4.7109375" style="43" customWidth="1"/>
    <col min="9221" max="9222" width="14.7109375" style="43" customWidth="1"/>
    <col min="9223" max="9472" width="11.42578125" style="43"/>
    <col min="9473" max="9473" width="42.28515625" style="43" customWidth="1"/>
    <col min="9474" max="9475" width="15.7109375" style="43" customWidth="1"/>
    <col min="9476" max="9476" width="4.7109375" style="43" customWidth="1"/>
    <col min="9477" max="9478" width="14.7109375" style="43" customWidth="1"/>
    <col min="9479" max="9728" width="11.42578125" style="43"/>
    <col min="9729" max="9729" width="42.28515625" style="43" customWidth="1"/>
    <col min="9730" max="9731" width="15.7109375" style="43" customWidth="1"/>
    <col min="9732" max="9732" width="4.7109375" style="43" customWidth="1"/>
    <col min="9733" max="9734" width="14.7109375" style="43" customWidth="1"/>
    <col min="9735" max="9984" width="11.42578125" style="43"/>
    <col min="9985" max="9985" width="42.28515625" style="43" customWidth="1"/>
    <col min="9986" max="9987" width="15.7109375" style="43" customWidth="1"/>
    <col min="9988" max="9988" width="4.7109375" style="43" customWidth="1"/>
    <col min="9989" max="9990" width="14.7109375" style="43" customWidth="1"/>
    <col min="9991" max="10240" width="11.42578125" style="43"/>
    <col min="10241" max="10241" width="42.28515625" style="43" customWidth="1"/>
    <col min="10242" max="10243" width="15.7109375" style="43" customWidth="1"/>
    <col min="10244" max="10244" width="4.7109375" style="43" customWidth="1"/>
    <col min="10245" max="10246" width="14.7109375" style="43" customWidth="1"/>
    <col min="10247" max="10496" width="11.42578125" style="43"/>
    <col min="10497" max="10497" width="42.28515625" style="43" customWidth="1"/>
    <col min="10498" max="10499" width="15.7109375" style="43" customWidth="1"/>
    <col min="10500" max="10500" width="4.7109375" style="43" customWidth="1"/>
    <col min="10501" max="10502" width="14.7109375" style="43" customWidth="1"/>
    <col min="10503" max="10752" width="11.42578125" style="43"/>
    <col min="10753" max="10753" width="42.28515625" style="43" customWidth="1"/>
    <col min="10754" max="10755" width="15.7109375" style="43" customWidth="1"/>
    <col min="10756" max="10756" width="4.7109375" style="43" customWidth="1"/>
    <col min="10757" max="10758" width="14.7109375" style="43" customWidth="1"/>
    <col min="10759" max="11008" width="11.42578125" style="43"/>
    <col min="11009" max="11009" width="42.28515625" style="43" customWidth="1"/>
    <col min="11010" max="11011" width="15.7109375" style="43" customWidth="1"/>
    <col min="11012" max="11012" width="4.7109375" style="43" customWidth="1"/>
    <col min="11013" max="11014" width="14.7109375" style="43" customWidth="1"/>
    <col min="11015" max="11264" width="11.42578125" style="43"/>
    <col min="11265" max="11265" width="42.28515625" style="43" customWidth="1"/>
    <col min="11266" max="11267" width="15.7109375" style="43" customWidth="1"/>
    <col min="11268" max="11268" width="4.7109375" style="43" customWidth="1"/>
    <col min="11269" max="11270" width="14.7109375" style="43" customWidth="1"/>
    <col min="11271" max="11520" width="11.42578125" style="43"/>
    <col min="11521" max="11521" width="42.28515625" style="43" customWidth="1"/>
    <col min="11522" max="11523" width="15.7109375" style="43" customWidth="1"/>
    <col min="11524" max="11524" width="4.7109375" style="43" customWidth="1"/>
    <col min="11525" max="11526" width="14.7109375" style="43" customWidth="1"/>
    <col min="11527" max="11776" width="11.42578125" style="43"/>
    <col min="11777" max="11777" width="42.28515625" style="43" customWidth="1"/>
    <col min="11778" max="11779" width="15.7109375" style="43" customWidth="1"/>
    <col min="11780" max="11780" width="4.7109375" style="43" customWidth="1"/>
    <col min="11781" max="11782" width="14.7109375" style="43" customWidth="1"/>
    <col min="11783" max="12032" width="11.42578125" style="43"/>
    <col min="12033" max="12033" width="42.28515625" style="43" customWidth="1"/>
    <col min="12034" max="12035" width="15.7109375" style="43" customWidth="1"/>
    <col min="12036" max="12036" width="4.7109375" style="43" customWidth="1"/>
    <col min="12037" max="12038" width="14.7109375" style="43" customWidth="1"/>
    <col min="12039" max="12288" width="11.42578125" style="43"/>
    <col min="12289" max="12289" width="42.28515625" style="43" customWidth="1"/>
    <col min="12290" max="12291" width="15.7109375" style="43" customWidth="1"/>
    <col min="12292" max="12292" width="4.7109375" style="43" customWidth="1"/>
    <col min="12293" max="12294" width="14.7109375" style="43" customWidth="1"/>
    <col min="12295" max="12544" width="11.42578125" style="43"/>
    <col min="12545" max="12545" width="42.28515625" style="43" customWidth="1"/>
    <col min="12546" max="12547" width="15.7109375" style="43" customWidth="1"/>
    <col min="12548" max="12548" width="4.7109375" style="43" customWidth="1"/>
    <col min="12549" max="12550" width="14.7109375" style="43" customWidth="1"/>
    <col min="12551" max="12800" width="11.42578125" style="43"/>
    <col min="12801" max="12801" width="42.28515625" style="43" customWidth="1"/>
    <col min="12802" max="12803" width="15.7109375" style="43" customWidth="1"/>
    <col min="12804" max="12804" width="4.7109375" style="43" customWidth="1"/>
    <col min="12805" max="12806" width="14.7109375" style="43" customWidth="1"/>
    <col min="12807" max="13056" width="11.42578125" style="43"/>
    <col min="13057" max="13057" width="42.28515625" style="43" customWidth="1"/>
    <col min="13058" max="13059" width="15.7109375" style="43" customWidth="1"/>
    <col min="13060" max="13060" width="4.7109375" style="43" customWidth="1"/>
    <col min="13061" max="13062" width="14.7109375" style="43" customWidth="1"/>
    <col min="13063" max="13312" width="11.42578125" style="43"/>
    <col min="13313" max="13313" width="42.28515625" style="43" customWidth="1"/>
    <col min="13314" max="13315" width="15.7109375" style="43" customWidth="1"/>
    <col min="13316" max="13316" width="4.7109375" style="43" customWidth="1"/>
    <col min="13317" max="13318" width="14.7109375" style="43" customWidth="1"/>
    <col min="13319" max="13568" width="11.42578125" style="43"/>
    <col min="13569" max="13569" width="42.28515625" style="43" customWidth="1"/>
    <col min="13570" max="13571" width="15.7109375" style="43" customWidth="1"/>
    <col min="13572" max="13572" width="4.7109375" style="43" customWidth="1"/>
    <col min="13573" max="13574" width="14.7109375" style="43" customWidth="1"/>
    <col min="13575" max="13824" width="11.42578125" style="43"/>
    <col min="13825" max="13825" width="42.28515625" style="43" customWidth="1"/>
    <col min="13826" max="13827" width="15.7109375" style="43" customWidth="1"/>
    <col min="13828" max="13828" width="4.7109375" style="43" customWidth="1"/>
    <col min="13829" max="13830" width="14.7109375" style="43" customWidth="1"/>
    <col min="13831" max="14080" width="11.42578125" style="43"/>
    <col min="14081" max="14081" width="42.28515625" style="43" customWidth="1"/>
    <col min="14082" max="14083" width="15.7109375" style="43" customWidth="1"/>
    <col min="14084" max="14084" width="4.7109375" style="43" customWidth="1"/>
    <col min="14085" max="14086" width="14.7109375" style="43" customWidth="1"/>
    <col min="14087" max="14336" width="11.42578125" style="43"/>
    <col min="14337" max="14337" width="42.28515625" style="43" customWidth="1"/>
    <col min="14338" max="14339" width="15.7109375" style="43" customWidth="1"/>
    <col min="14340" max="14340" width="4.7109375" style="43" customWidth="1"/>
    <col min="14341" max="14342" width="14.7109375" style="43" customWidth="1"/>
    <col min="14343" max="14592" width="11.42578125" style="43"/>
    <col min="14593" max="14593" width="42.28515625" style="43" customWidth="1"/>
    <col min="14594" max="14595" width="15.7109375" style="43" customWidth="1"/>
    <col min="14596" max="14596" width="4.7109375" style="43" customWidth="1"/>
    <col min="14597" max="14598" width="14.7109375" style="43" customWidth="1"/>
    <col min="14599" max="14848" width="11.42578125" style="43"/>
    <col min="14849" max="14849" width="42.28515625" style="43" customWidth="1"/>
    <col min="14850" max="14851" width="15.7109375" style="43" customWidth="1"/>
    <col min="14852" max="14852" width="4.7109375" style="43" customWidth="1"/>
    <col min="14853" max="14854" width="14.7109375" style="43" customWidth="1"/>
    <col min="14855" max="15104" width="11.42578125" style="43"/>
    <col min="15105" max="15105" width="42.28515625" style="43" customWidth="1"/>
    <col min="15106" max="15107" width="15.7109375" style="43" customWidth="1"/>
    <col min="15108" max="15108" width="4.7109375" style="43" customWidth="1"/>
    <col min="15109" max="15110" width="14.7109375" style="43" customWidth="1"/>
    <col min="15111" max="15360" width="11.42578125" style="43"/>
    <col min="15361" max="15361" width="42.28515625" style="43" customWidth="1"/>
    <col min="15362" max="15363" width="15.7109375" style="43" customWidth="1"/>
    <col min="15364" max="15364" width="4.7109375" style="43" customWidth="1"/>
    <col min="15365" max="15366" width="14.7109375" style="43" customWidth="1"/>
    <col min="15367" max="15616" width="11.42578125" style="43"/>
    <col min="15617" max="15617" width="42.28515625" style="43" customWidth="1"/>
    <col min="15618" max="15619" width="15.7109375" style="43" customWidth="1"/>
    <col min="15620" max="15620" width="4.7109375" style="43" customWidth="1"/>
    <col min="15621" max="15622" width="14.7109375" style="43" customWidth="1"/>
    <col min="15623" max="15872" width="11.42578125" style="43"/>
    <col min="15873" max="15873" width="42.28515625" style="43" customWidth="1"/>
    <col min="15874" max="15875" width="15.7109375" style="43" customWidth="1"/>
    <col min="15876" max="15876" width="4.7109375" style="43" customWidth="1"/>
    <col min="15877" max="15878" width="14.7109375" style="43" customWidth="1"/>
    <col min="15879" max="16128" width="11.42578125" style="43"/>
    <col min="16129" max="16129" width="42.28515625" style="43" customWidth="1"/>
    <col min="16130" max="16131" width="15.7109375" style="43" customWidth="1"/>
    <col min="16132" max="16132" width="4.7109375" style="43" customWidth="1"/>
    <col min="16133" max="16134" width="14.7109375" style="43" customWidth="1"/>
    <col min="16135" max="16384" width="11.42578125" style="43"/>
  </cols>
  <sheetData>
    <row r="1" spans="1:8" ht="59.45" customHeight="1">
      <c r="A1" s="75" t="s">
        <v>503</v>
      </c>
      <c r="B1" s="75"/>
      <c r="C1" s="75"/>
      <c r="D1" s="75"/>
      <c r="E1" s="75"/>
      <c r="F1" s="75"/>
      <c r="G1" s="74"/>
      <c r="H1" s="74"/>
    </row>
    <row r="2" spans="1:8" ht="13.5" thickBot="1">
      <c r="A2" s="137"/>
    </row>
    <row r="3" spans="1:8" s="134" customFormat="1" ht="19.899999999999999" customHeight="1" thickBot="1">
      <c r="A3" s="138"/>
      <c r="B3"/>
      <c r="C3"/>
      <c r="E3" s="1075" t="s">
        <v>36</v>
      </c>
      <c r="F3" s="1076"/>
    </row>
    <row r="4" spans="1:8" ht="25.5" customHeight="1" thickBot="1">
      <c r="A4" s="139"/>
      <c r="B4" s="581">
        <v>2016</v>
      </c>
      <c r="C4" s="581">
        <v>2017</v>
      </c>
      <c r="D4" s="46"/>
      <c r="E4" s="573" t="s">
        <v>46</v>
      </c>
      <c r="F4" s="574" t="s">
        <v>102</v>
      </c>
    </row>
    <row r="5" spans="1:8" ht="19.899999999999999" customHeight="1">
      <c r="A5" s="235" t="s">
        <v>504</v>
      </c>
      <c r="B5" s="238">
        <f>SUM(B6:B7)</f>
        <v>7110</v>
      </c>
      <c r="C5" s="238">
        <f>SUM(C6:C7)</f>
        <v>7969</v>
      </c>
      <c r="D5" s="46"/>
      <c r="E5" s="705">
        <f t="shared" ref="E5:E10" si="0">C5-B5</f>
        <v>859</v>
      </c>
      <c r="F5" s="1098">
        <f>(C5-B5)/B5</f>
        <v>0.12081575246132208</v>
      </c>
    </row>
    <row r="6" spans="1:8" ht="19.899999999999999" customHeight="1">
      <c r="A6" s="140" t="s">
        <v>505</v>
      </c>
      <c r="B6" s="239">
        <v>6129</v>
      </c>
      <c r="C6" s="239">
        <v>4835</v>
      </c>
      <c r="D6" s="108"/>
      <c r="E6" s="706">
        <f t="shared" si="0"/>
        <v>-1294</v>
      </c>
      <c r="F6" s="1099">
        <f t="shared" ref="F6:F10" si="1">(C6-B6)/B6</f>
        <v>-0.21112742698645781</v>
      </c>
    </row>
    <row r="7" spans="1:8" ht="19.899999999999999" customHeight="1">
      <c r="A7" s="140" t="s">
        <v>506</v>
      </c>
      <c r="B7" s="239">
        <v>981</v>
      </c>
      <c r="C7" s="239">
        <v>3134</v>
      </c>
      <c r="D7" s="110"/>
      <c r="E7" s="706">
        <f t="shared" si="0"/>
        <v>2153</v>
      </c>
      <c r="F7" s="1099">
        <f t="shared" si="1"/>
        <v>2.1946992864424058</v>
      </c>
    </row>
    <row r="8" spans="1:8" ht="19.899999999999999" customHeight="1">
      <c r="A8" s="236" t="s">
        <v>507</v>
      </c>
      <c r="B8" s="240">
        <v>1173</v>
      </c>
      <c r="C8" s="240">
        <v>2420</v>
      </c>
      <c r="E8" s="706">
        <f t="shared" si="0"/>
        <v>1247</v>
      </c>
      <c r="F8" s="1099">
        <f t="shared" si="1"/>
        <v>1.06308610400682</v>
      </c>
    </row>
    <row r="9" spans="1:8" ht="19.899999999999999" customHeight="1">
      <c r="A9" s="236" t="s">
        <v>508</v>
      </c>
      <c r="B9" s="240">
        <v>14394</v>
      </c>
      <c r="C9" s="240">
        <v>17916</v>
      </c>
      <c r="E9" s="706">
        <f t="shared" si="0"/>
        <v>3522</v>
      </c>
      <c r="F9" s="1099">
        <f t="shared" si="1"/>
        <v>0.24468528553563984</v>
      </c>
    </row>
    <row r="10" spans="1:8" ht="19.899999999999999" customHeight="1" thickBot="1">
      <c r="A10" s="237" t="s">
        <v>509</v>
      </c>
      <c r="B10" s="241">
        <v>618</v>
      </c>
      <c r="C10" s="241">
        <v>887</v>
      </c>
      <c r="E10" s="707">
        <f t="shared" si="0"/>
        <v>269</v>
      </c>
      <c r="F10" s="1100">
        <f t="shared" si="1"/>
        <v>0.43527508090614886</v>
      </c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ignoredErrors>
    <ignoredError sqref="B5:C5" formulaRange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I6" sqref="I6"/>
    </sheetView>
  </sheetViews>
  <sheetFormatPr baseColWidth="10" defaultRowHeight="12.75"/>
  <cols>
    <col min="1" max="1" width="24.140625" style="43" customWidth="1"/>
    <col min="2" max="2" width="10.42578125" style="43" customWidth="1"/>
    <col min="3" max="3" width="15.140625" style="43" customWidth="1"/>
    <col min="4" max="4" width="14" style="43" customWidth="1"/>
    <col min="5" max="5" width="10.85546875" style="13" customWidth="1"/>
    <col min="6" max="6" width="14.85546875" style="13" customWidth="1"/>
    <col min="7" max="7" width="14.28515625" style="43" customWidth="1"/>
    <col min="8" max="8" width="15.42578125" style="43" customWidth="1"/>
    <col min="9" max="10" width="12.7109375" style="43" customWidth="1"/>
    <col min="11" max="256" width="11.42578125" style="43"/>
    <col min="257" max="257" width="29" style="43" customWidth="1"/>
    <col min="258" max="263" width="12.7109375" style="43" customWidth="1"/>
    <col min="264" max="264" width="4.7109375" style="43" customWidth="1"/>
    <col min="265" max="266" width="12.7109375" style="43" customWidth="1"/>
    <col min="267" max="512" width="11.42578125" style="43"/>
    <col min="513" max="513" width="29" style="43" customWidth="1"/>
    <col min="514" max="519" width="12.7109375" style="43" customWidth="1"/>
    <col min="520" max="520" width="4.7109375" style="43" customWidth="1"/>
    <col min="521" max="522" width="12.7109375" style="43" customWidth="1"/>
    <col min="523" max="768" width="11.42578125" style="43"/>
    <col min="769" max="769" width="29" style="43" customWidth="1"/>
    <col min="770" max="775" width="12.7109375" style="43" customWidth="1"/>
    <col min="776" max="776" width="4.7109375" style="43" customWidth="1"/>
    <col min="777" max="778" width="12.7109375" style="43" customWidth="1"/>
    <col min="779" max="1024" width="11.42578125" style="43"/>
    <col min="1025" max="1025" width="29" style="43" customWidth="1"/>
    <col min="1026" max="1031" width="12.7109375" style="43" customWidth="1"/>
    <col min="1032" max="1032" width="4.7109375" style="43" customWidth="1"/>
    <col min="1033" max="1034" width="12.7109375" style="43" customWidth="1"/>
    <col min="1035" max="1280" width="11.42578125" style="43"/>
    <col min="1281" max="1281" width="29" style="43" customWidth="1"/>
    <col min="1282" max="1287" width="12.7109375" style="43" customWidth="1"/>
    <col min="1288" max="1288" width="4.7109375" style="43" customWidth="1"/>
    <col min="1289" max="1290" width="12.7109375" style="43" customWidth="1"/>
    <col min="1291" max="1536" width="11.42578125" style="43"/>
    <col min="1537" max="1537" width="29" style="43" customWidth="1"/>
    <col min="1538" max="1543" width="12.7109375" style="43" customWidth="1"/>
    <col min="1544" max="1544" width="4.7109375" style="43" customWidth="1"/>
    <col min="1545" max="1546" width="12.7109375" style="43" customWidth="1"/>
    <col min="1547" max="1792" width="11.42578125" style="43"/>
    <col min="1793" max="1793" width="29" style="43" customWidth="1"/>
    <col min="1794" max="1799" width="12.7109375" style="43" customWidth="1"/>
    <col min="1800" max="1800" width="4.7109375" style="43" customWidth="1"/>
    <col min="1801" max="1802" width="12.7109375" style="43" customWidth="1"/>
    <col min="1803" max="2048" width="11.42578125" style="43"/>
    <col min="2049" max="2049" width="29" style="43" customWidth="1"/>
    <col min="2050" max="2055" width="12.7109375" style="43" customWidth="1"/>
    <col min="2056" max="2056" width="4.7109375" style="43" customWidth="1"/>
    <col min="2057" max="2058" width="12.7109375" style="43" customWidth="1"/>
    <col min="2059" max="2304" width="11.42578125" style="43"/>
    <col min="2305" max="2305" width="29" style="43" customWidth="1"/>
    <col min="2306" max="2311" width="12.7109375" style="43" customWidth="1"/>
    <col min="2312" max="2312" width="4.7109375" style="43" customWidth="1"/>
    <col min="2313" max="2314" width="12.7109375" style="43" customWidth="1"/>
    <col min="2315" max="2560" width="11.42578125" style="43"/>
    <col min="2561" max="2561" width="29" style="43" customWidth="1"/>
    <col min="2562" max="2567" width="12.7109375" style="43" customWidth="1"/>
    <col min="2568" max="2568" width="4.7109375" style="43" customWidth="1"/>
    <col min="2569" max="2570" width="12.7109375" style="43" customWidth="1"/>
    <col min="2571" max="2816" width="11.42578125" style="43"/>
    <col min="2817" max="2817" width="29" style="43" customWidth="1"/>
    <col min="2818" max="2823" width="12.7109375" style="43" customWidth="1"/>
    <col min="2824" max="2824" width="4.7109375" style="43" customWidth="1"/>
    <col min="2825" max="2826" width="12.7109375" style="43" customWidth="1"/>
    <col min="2827" max="3072" width="11.42578125" style="43"/>
    <col min="3073" max="3073" width="29" style="43" customWidth="1"/>
    <col min="3074" max="3079" width="12.7109375" style="43" customWidth="1"/>
    <col min="3080" max="3080" width="4.7109375" style="43" customWidth="1"/>
    <col min="3081" max="3082" width="12.7109375" style="43" customWidth="1"/>
    <col min="3083" max="3328" width="11.42578125" style="43"/>
    <col min="3329" max="3329" width="29" style="43" customWidth="1"/>
    <col min="3330" max="3335" width="12.7109375" style="43" customWidth="1"/>
    <col min="3336" max="3336" width="4.7109375" style="43" customWidth="1"/>
    <col min="3337" max="3338" width="12.7109375" style="43" customWidth="1"/>
    <col min="3339" max="3584" width="11.42578125" style="43"/>
    <col min="3585" max="3585" width="29" style="43" customWidth="1"/>
    <col min="3586" max="3591" width="12.7109375" style="43" customWidth="1"/>
    <col min="3592" max="3592" width="4.7109375" style="43" customWidth="1"/>
    <col min="3593" max="3594" width="12.7109375" style="43" customWidth="1"/>
    <col min="3595" max="3840" width="11.42578125" style="43"/>
    <col min="3841" max="3841" width="29" style="43" customWidth="1"/>
    <col min="3842" max="3847" width="12.7109375" style="43" customWidth="1"/>
    <col min="3848" max="3848" width="4.7109375" style="43" customWidth="1"/>
    <col min="3849" max="3850" width="12.7109375" style="43" customWidth="1"/>
    <col min="3851" max="4096" width="11.42578125" style="43"/>
    <col min="4097" max="4097" width="29" style="43" customWidth="1"/>
    <col min="4098" max="4103" width="12.7109375" style="43" customWidth="1"/>
    <col min="4104" max="4104" width="4.7109375" style="43" customWidth="1"/>
    <col min="4105" max="4106" width="12.7109375" style="43" customWidth="1"/>
    <col min="4107" max="4352" width="11.42578125" style="43"/>
    <col min="4353" max="4353" width="29" style="43" customWidth="1"/>
    <col min="4354" max="4359" width="12.7109375" style="43" customWidth="1"/>
    <col min="4360" max="4360" width="4.7109375" style="43" customWidth="1"/>
    <col min="4361" max="4362" width="12.7109375" style="43" customWidth="1"/>
    <col min="4363" max="4608" width="11.42578125" style="43"/>
    <col min="4609" max="4609" width="29" style="43" customWidth="1"/>
    <col min="4610" max="4615" width="12.7109375" style="43" customWidth="1"/>
    <col min="4616" max="4616" width="4.7109375" style="43" customWidth="1"/>
    <col min="4617" max="4618" width="12.7109375" style="43" customWidth="1"/>
    <col min="4619" max="4864" width="11.42578125" style="43"/>
    <col min="4865" max="4865" width="29" style="43" customWidth="1"/>
    <col min="4866" max="4871" width="12.7109375" style="43" customWidth="1"/>
    <col min="4872" max="4872" width="4.7109375" style="43" customWidth="1"/>
    <col min="4873" max="4874" width="12.7109375" style="43" customWidth="1"/>
    <col min="4875" max="5120" width="11.42578125" style="43"/>
    <col min="5121" max="5121" width="29" style="43" customWidth="1"/>
    <col min="5122" max="5127" width="12.7109375" style="43" customWidth="1"/>
    <col min="5128" max="5128" width="4.7109375" style="43" customWidth="1"/>
    <col min="5129" max="5130" width="12.7109375" style="43" customWidth="1"/>
    <col min="5131" max="5376" width="11.42578125" style="43"/>
    <col min="5377" max="5377" width="29" style="43" customWidth="1"/>
    <col min="5378" max="5383" width="12.7109375" style="43" customWidth="1"/>
    <col min="5384" max="5384" width="4.7109375" style="43" customWidth="1"/>
    <col min="5385" max="5386" width="12.7109375" style="43" customWidth="1"/>
    <col min="5387" max="5632" width="11.42578125" style="43"/>
    <col min="5633" max="5633" width="29" style="43" customWidth="1"/>
    <col min="5634" max="5639" width="12.7109375" style="43" customWidth="1"/>
    <col min="5640" max="5640" width="4.7109375" style="43" customWidth="1"/>
    <col min="5641" max="5642" width="12.7109375" style="43" customWidth="1"/>
    <col min="5643" max="5888" width="11.42578125" style="43"/>
    <col min="5889" max="5889" width="29" style="43" customWidth="1"/>
    <col min="5890" max="5895" width="12.7109375" style="43" customWidth="1"/>
    <col min="5896" max="5896" width="4.7109375" style="43" customWidth="1"/>
    <col min="5897" max="5898" width="12.7109375" style="43" customWidth="1"/>
    <col min="5899" max="6144" width="11.42578125" style="43"/>
    <col min="6145" max="6145" width="29" style="43" customWidth="1"/>
    <col min="6146" max="6151" width="12.7109375" style="43" customWidth="1"/>
    <col min="6152" max="6152" width="4.7109375" style="43" customWidth="1"/>
    <col min="6153" max="6154" width="12.7109375" style="43" customWidth="1"/>
    <col min="6155" max="6400" width="11.42578125" style="43"/>
    <col min="6401" max="6401" width="29" style="43" customWidth="1"/>
    <col min="6402" max="6407" width="12.7109375" style="43" customWidth="1"/>
    <col min="6408" max="6408" width="4.7109375" style="43" customWidth="1"/>
    <col min="6409" max="6410" width="12.7109375" style="43" customWidth="1"/>
    <col min="6411" max="6656" width="11.42578125" style="43"/>
    <col min="6657" max="6657" width="29" style="43" customWidth="1"/>
    <col min="6658" max="6663" width="12.7109375" style="43" customWidth="1"/>
    <col min="6664" max="6664" width="4.7109375" style="43" customWidth="1"/>
    <col min="6665" max="6666" width="12.7109375" style="43" customWidth="1"/>
    <col min="6667" max="6912" width="11.42578125" style="43"/>
    <col min="6913" max="6913" width="29" style="43" customWidth="1"/>
    <col min="6914" max="6919" width="12.7109375" style="43" customWidth="1"/>
    <col min="6920" max="6920" width="4.7109375" style="43" customWidth="1"/>
    <col min="6921" max="6922" width="12.7109375" style="43" customWidth="1"/>
    <col min="6923" max="7168" width="11.42578125" style="43"/>
    <col min="7169" max="7169" width="29" style="43" customWidth="1"/>
    <col min="7170" max="7175" width="12.7109375" style="43" customWidth="1"/>
    <col min="7176" max="7176" width="4.7109375" style="43" customWidth="1"/>
    <col min="7177" max="7178" width="12.7109375" style="43" customWidth="1"/>
    <col min="7179" max="7424" width="11.42578125" style="43"/>
    <col min="7425" max="7425" width="29" style="43" customWidth="1"/>
    <col min="7426" max="7431" width="12.7109375" style="43" customWidth="1"/>
    <col min="7432" max="7432" width="4.7109375" style="43" customWidth="1"/>
    <col min="7433" max="7434" width="12.7109375" style="43" customWidth="1"/>
    <col min="7435" max="7680" width="11.42578125" style="43"/>
    <col min="7681" max="7681" width="29" style="43" customWidth="1"/>
    <col min="7682" max="7687" width="12.7109375" style="43" customWidth="1"/>
    <col min="7688" max="7688" width="4.7109375" style="43" customWidth="1"/>
    <col min="7689" max="7690" width="12.7109375" style="43" customWidth="1"/>
    <col min="7691" max="7936" width="11.42578125" style="43"/>
    <col min="7937" max="7937" width="29" style="43" customWidth="1"/>
    <col min="7938" max="7943" width="12.7109375" style="43" customWidth="1"/>
    <col min="7944" max="7944" width="4.7109375" style="43" customWidth="1"/>
    <col min="7945" max="7946" width="12.7109375" style="43" customWidth="1"/>
    <col min="7947" max="8192" width="11.42578125" style="43"/>
    <col min="8193" max="8193" width="29" style="43" customWidth="1"/>
    <col min="8194" max="8199" width="12.7109375" style="43" customWidth="1"/>
    <col min="8200" max="8200" width="4.7109375" style="43" customWidth="1"/>
    <col min="8201" max="8202" width="12.7109375" style="43" customWidth="1"/>
    <col min="8203" max="8448" width="11.42578125" style="43"/>
    <col min="8449" max="8449" width="29" style="43" customWidth="1"/>
    <col min="8450" max="8455" width="12.7109375" style="43" customWidth="1"/>
    <col min="8456" max="8456" width="4.7109375" style="43" customWidth="1"/>
    <col min="8457" max="8458" width="12.7109375" style="43" customWidth="1"/>
    <col min="8459" max="8704" width="11.42578125" style="43"/>
    <col min="8705" max="8705" width="29" style="43" customWidth="1"/>
    <col min="8706" max="8711" width="12.7109375" style="43" customWidth="1"/>
    <col min="8712" max="8712" width="4.7109375" style="43" customWidth="1"/>
    <col min="8713" max="8714" width="12.7109375" style="43" customWidth="1"/>
    <col min="8715" max="8960" width="11.42578125" style="43"/>
    <col min="8961" max="8961" width="29" style="43" customWidth="1"/>
    <col min="8962" max="8967" width="12.7109375" style="43" customWidth="1"/>
    <col min="8968" max="8968" width="4.7109375" style="43" customWidth="1"/>
    <col min="8969" max="8970" width="12.7109375" style="43" customWidth="1"/>
    <col min="8971" max="9216" width="11.42578125" style="43"/>
    <col min="9217" max="9217" width="29" style="43" customWidth="1"/>
    <col min="9218" max="9223" width="12.7109375" style="43" customWidth="1"/>
    <col min="9224" max="9224" width="4.7109375" style="43" customWidth="1"/>
    <col min="9225" max="9226" width="12.7109375" style="43" customWidth="1"/>
    <col min="9227" max="9472" width="11.42578125" style="43"/>
    <col min="9473" max="9473" width="29" style="43" customWidth="1"/>
    <col min="9474" max="9479" width="12.7109375" style="43" customWidth="1"/>
    <col min="9480" max="9480" width="4.7109375" style="43" customWidth="1"/>
    <col min="9481" max="9482" width="12.7109375" style="43" customWidth="1"/>
    <col min="9483" max="9728" width="11.42578125" style="43"/>
    <col min="9729" max="9729" width="29" style="43" customWidth="1"/>
    <col min="9730" max="9735" width="12.7109375" style="43" customWidth="1"/>
    <col min="9736" max="9736" width="4.7109375" style="43" customWidth="1"/>
    <col min="9737" max="9738" width="12.7109375" style="43" customWidth="1"/>
    <col min="9739" max="9984" width="11.42578125" style="43"/>
    <col min="9985" max="9985" width="29" style="43" customWidth="1"/>
    <col min="9986" max="9991" width="12.7109375" style="43" customWidth="1"/>
    <col min="9992" max="9992" width="4.7109375" style="43" customWidth="1"/>
    <col min="9993" max="9994" width="12.7109375" style="43" customWidth="1"/>
    <col min="9995" max="10240" width="11.42578125" style="43"/>
    <col min="10241" max="10241" width="29" style="43" customWidth="1"/>
    <col min="10242" max="10247" width="12.7109375" style="43" customWidth="1"/>
    <col min="10248" max="10248" width="4.7109375" style="43" customWidth="1"/>
    <col min="10249" max="10250" width="12.7109375" style="43" customWidth="1"/>
    <col min="10251" max="10496" width="11.42578125" style="43"/>
    <col min="10497" max="10497" width="29" style="43" customWidth="1"/>
    <col min="10498" max="10503" width="12.7109375" style="43" customWidth="1"/>
    <col min="10504" max="10504" width="4.7109375" style="43" customWidth="1"/>
    <col min="10505" max="10506" width="12.7109375" style="43" customWidth="1"/>
    <col min="10507" max="10752" width="11.42578125" style="43"/>
    <col min="10753" max="10753" width="29" style="43" customWidth="1"/>
    <col min="10754" max="10759" width="12.7109375" style="43" customWidth="1"/>
    <col min="10760" max="10760" width="4.7109375" style="43" customWidth="1"/>
    <col min="10761" max="10762" width="12.7109375" style="43" customWidth="1"/>
    <col min="10763" max="11008" width="11.42578125" style="43"/>
    <col min="11009" max="11009" width="29" style="43" customWidth="1"/>
    <col min="11010" max="11015" width="12.7109375" style="43" customWidth="1"/>
    <col min="11016" max="11016" width="4.7109375" style="43" customWidth="1"/>
    <col min="11017" max="11018" width="12.7109375" style="43" customWidth="1"/>
    <col min="11019" max="11264" width="11.42578125" style="43"/>
    <col min="11265" max="11265" width="29" style="43" customWidth="1"/>
    <col min="11266" max="11271" width="12.7109375" style="43" customWidth="1"/>
    <col min="11272" max="11272" width="4.7109375" style="43" customWidth="1"/>
    <col min="11273" max="11274" width="12.7109375" style="43" customWidth="1"/>
    <col min="11275" max="11520" width="11.42578125" style="43"/>
    <col min="11521" max="11521" width="29" style="43" customWidth="1"/>
    <col min="11522" max="11527" width="12.7109375" style="43" customWidth="1"/>
    <col min="11528" max="11528" width="4.7109375" style="43" customWidth="1"/>
    <col min="11529" max="11530" width="12.7109375" style="43" customWidth="1"/>
    <col min="11531" max="11776" width="11.42578125" style="43"/>
    <col min="11777" max="11777" width="29" style="43" customWidth="1"/>
    <col min="11778" max="11783" width="12.7109375" style="43" customWidth="1"/>
    <col min="11784" max="11784" width="4.7109375" style="43" customWidth="1"/>
    <col min="11785" max="11786" width="12.7109375" style="43" customWidth="1"/>
    <col min="11787" max="12032" width="11.42578125" style="43"/>
    <col min="12033" max="12033" width="29" style="43" customWidth="1"/>
    <col min="12034" max="12039" width="12.7109375" style="43" customWidth="1"/>
    <col min="12040" max="12040" width="4.7109375" style="43" customWidth="1"/>
    <col min="12041" max="12042" width="12.7109375" style="43" customWidth="1"/>
    <col min="12043" max="12288" width="11.42578125" style="43"/>
    <col min="12289" max="12289" width="29" style="43" customWidth="1"/>
    <col min="12290" max="12295" width="12.7109375" style="43" customWidth="1"/>
    <col min="12296" max="12296" width="4.7109375" style="43" customWidth="1"/>
    <col min="12297" max="12298" width="12.7109375" style="43" customWidth="1"/>
    <col min="12299" max="12544" width="11.42578125" style="43"/>
    <col min="12545" max="12545" width="29" style="43" customWidth="1"/>
    <col min="12546" max="12551" width="12.7109375" style="43" customWidth="1"/>
    <col min="12552" max="12552" width="4.7109375" style="43" customWidth="1"/>
    <col min="12553" max="12554" width="12.7109375" style="43" customWidth="1"/>
    <col min="12555" max="12800" width="11.42578125" style="43"/>
    <col min="12801" max="12801" width="29" style="43" customWidth="1"/>
    <col min="12802" max="12807" width="12.7109375" style="43" customWidth="1"/>
    <col min="12808" max="12808" width="4.7109375" style="43" customWidth="1"/>
    <col min="12809" max="12810" width="12.7109375" style="43" customWidth="1"/>
    <col min="12811" max="13056" width="11.42578125" style="43"/>
    <col min="13057" max="13057" width="29" style="43" customWidth="1"/>
    <col min="13058" max="13063" width="12.7109375" style="43" customWidth="1"/>
    <col min="13064" max="13064" width="4.7109375" style="43" customWidth="1"/>
    <col min="13065" max="13066" width="12.7109375" style="43" customWidth="1"/>
    <col min="13067" max="13312" width="11.42578125" style="43"/>
    <col min="13313" max="13313" width="29" style="43" customWidth="1"/>
    <col min="13314" max="13319" width="12.7109375" style="43" customWidth="1"/>
    <col min="13320" max="13320" width="4.7109375" style="43" customWidth="1"/>
    <col min="13321" max="13322" width="12.7109375" style="43" customWidth="1"/>
    <col min="13323" max="13568" width="11.42578125" style="43"/>
    <col min="13569" max="13569" width="29" style="43" customWidth="1"/>
    <col min="13570" max="13575" width="12.7109375" style="43" customWidth="1"/>
    <col min="13576" max="13576" width="4.7109375" style="43" customWidth="1"/>
    <col min="13577" max="13578" width="12.7109375" style="43" customWidth="1"/>
    <col min="13579" max="13824" width="11.42578125" style="43"/>
    <col min="13825" max="13825" width="29" style="43" customWidth="1"/>
    <col min="13826" max="13831" width="12.7109375" style="43" customWidth="1"/>
    <col min="13832" max="13832" width="4.7109375" style="43" customWidth="1"/>
    <col min="13833" max="13834" width="12.7109375" style="43" customWidth="1"/>
    <col min="13835" max="14080" width="11.42578125" style="43"/>
    <col min="14081" max="14081" width="29" style="43" customWidth="1"/>
    <col min="14082" max="14087" width="12.7109375" style="43" customWidth="1"/>
    <col min="14088" max="14088" width="4.7109375" style="43" customWidth="1"/>
    <col min="14089" max="14090" width="12.7109375" style="43" customWidth="1"/>
    <col min="14091" max="14336" width="11.42578125" style="43"/>
    <col min="14337" max="14337" width="29" style="43" customWidth="1"/>
    <col min="14338" max="14343" width="12.7109375" style="43" customWidth="1"/>
    <col min="14344" max="14344" width="4.7109375" style="43" customWidth="1"/>
    <col min="14345" max="14346" width="12.7109375" style="43" customWidth="1"/>
    <col min="14347" max="14592" width="11.42578125" style="43"/>
    <col min="14593" max="14593" width="29" style="43" customWidth="1"/>
    <col min="14594" max="14599" width="12.7109375" style="43" customWidth="1"/>
    <col min="14600" max="14600" width="4.7109375" style="43" customWidth="1"/>
    <col min="14601" max="14602" width="12.7109375" style="43" customWidth="1"/>
    <col min="14603" max="14848" width="11.42578125" style="43"/>
    <col min="14849" max="14849" width="29" style="43" customWidth="1"/>
    <col min="14850" max="14855" width="12.7109375" style="43" customWidth="1"/>
    <col min="14856" max="14856" width="4.7109375" style="43" customWidth="1"/>
    <col min="14857" max="14858" width="12.7109375" style="43" customWidth="1"/>
    <col min="14859" max="15104" width="11.42578125" style="43"/>
    <col min="15105" max="15105" width="29" style="43" customWidth="1"/>
    <col min="15106" max="15111" width="12.7109375" style="43" customWidth="1"/>
    <col min="15112" max="15112" width="4.7109375" style="43" customWidth="1"/>
    <col min="15113" max="15114" width="12.7109375" style="43" customWidth="1"/>
    <col min="15115" max="15360" width="11.42578125" style="43"/>
    <col min="15361" max="15361" width="29" style="43" customWidth="1"/>
    <col min="15362" max="15367" width="12.7109375" style="43" customWidth="1"/>
    <col min="15368" max="15368" width="4.7109375" style="43" customWidth="1"/>
    <col min="15369" max="15370" width="12.7109375" style="43" customWidth="1"/>
    <col min="15371" max="15616" width="11.42578125" style="43"/>
    <col min="15617" max="15617" width="29" style="43" customWidth="1"/>
    <col min="15618" max="15623" width="12.7109375" style="43" customWidth="1"/>
    <col min="15624" max="15624" width="4.7109375" style="43" customWidth="1"/>
    <col min="15625" max="15626" width="12.7109375" style="43" customWidth="1"/>
    <col min="15627" max="15872" width="11.42578125" style="43"/>
    <col min="15873" max="15873" width="29" style="43" customWidth="1"/>
    <col min="15874" max="15879" width="12.7109375" style="43" customWidth="1"/>
    <col min="15880" max="15880" width="4.7109375" style="43" customWidth="1"/>
    <col min="15881" max="15882" width="12.7109375" style="43" customWidth="1"/>
    <col min="15883" max="16128" width="11.42578125" style="43"/>
    <col min="16129" max="16129" width="29" style="43" customWidth="1"/>
    <col min="16130" max="16135" width="12.7109375" style="43" customWidth="1"/>
    <col min="16136" max="16136" width="4.7109375" style="43" customWidth="1"/>
    <col min="16137" max="16138" width="12.7109375" style="43" customWidth="1"/>
    <col min="16139" max="16384" width="11.42578125" style="43"/>
  </cols>
  <sheetData>
    <row r="1" spans="1:7" ht="49.9" customHeight="1">
      <c r="A1" s="75" t="s">
        <v>510</v>
      </c>
      <c r="B1" s="75"/>
      <c r="C1" s="75"/>
      <c r="D1" s="75"/>
      <c r="E1" s="75"/>
      <c r="F1" s="75"/>
      <c r="G1" s="75"/>
    </row>
    <row r="2" spans="1:7" ht="19.899999999999999" customHeight="1" thickBot="1"/>
    <row r="3" spans="1:7" ht="19.899999999999999" customHeight="1" thickBot="1">
      <c r="B3" s="1077">
        <v>2016</v>
      </c>
      <c r="C3" s="1078"/>
      <c r="D3" s="1079"/>
      <c r="E3" s="1077">
        <v>2017</v>
      </c>
      <c r="F3" s="1078"/>
      <c r="G3" s="1080"/>
    </row>
    <row r="4" spans="1:7" ht="33" customHeight="1" thickBot="1">
      <c r="B4" s="608" t="s">
        <v>511</v>
      </c>
      <c r="C4" s="1101" t="s">
        <v>512</v>
      </c>
      <c r="D4" s="586" t="s">
        <v>513</v>
      </c>
      <c r="E4" s="608" t="s">
        <v>511</v>
      </c>
      <c r="F4" s="1101" t="s">
        <v>512</v>
      </c>
      <c r="G4" s="586" t="s">
        <v>513</v>
      </c>
    </row>
    <row r="5" spans="1:7" ht="19.899999999999999" customHeight="1">
      <c r="A5" s="712" t="s">
        <v>514</v>
      </c>
      <c r="B5" s="242">
        <v>3597</v>
      </c>
      <c r="C5" s="244">
        <v>67759.751000000004</v>
      </c>
      <c r="D5" s="245">
        <v>62978.027000000002</v>
      </c>
      <c r="E5" s="242">
        <v>3641</v>
      </c>
      <c r="F5" s="244">
        <v>71702.478000000003</v>
      </c>
      <c r="G5" s="245">
        <v>60706.428</v>
      </c>
    </row>
    <row r="6" spans="1:7" ht="19.899999999999999" customHeight="1" thickBot="1">
      <c r="A6" s="713" t="s">
        <v>515</v>
      </c>
      <c r="B6" s="243">
        <v>6887</v>
      </c>
      <c r="C6" s="246">
        <v>781892.75399999996</v>
      </c>
      <c r="D6" s="247">
        <v>767224.59699999995</v>
      </c>
      <c r="E6" s="243">
        <v>6947</v>
      </c>
      <c r="F6" s="246">
        <v>833935.13300000003</v>
      </c>
      <c r="G6" s="247">
        <v>832012.58700000006</v>
      </c>
    </row>
    <row r="7" spans="1:7" ht="19.899999999999999" customHeight="1" thickBot="1">
      <c r="A7" s="553" t="s">
        <v>46</v>
      </c>
      <c r="B7" s="709">
        <v>10484</v>
      </c>
      <c r="C7" s="710">
        <v>849652.505</v>
      </c>
      <c r="D7" s="711">
        <v>830202.62399999995</v>
      </c>
      <c r="E7" s="709">
        <f>SUM(E5:E6)</f>
        <v>10588</v>
      </c>
      <c r="F7" s="710">
        <f>SUM(F5:F6)</f>
        <v>905637.61100000003</v>
      </c>
      <c r="G7" s="711">
        <f>SUM(G5:G6)</f>
        <v>892719.01500000001</v>
      </c>
    </row>
    <row r="9" spans="1:7" ht="13.5" thickBot="1"/>
    <row r="10" spans="1:7" ht="19.899999999999999" customHeight="1" thickBot="1">
      <c r="A10" s="50"/>
      <c r="B10" s="1077" t="s">
        <v>516</v>
      </c>
      <c r="C10" s="1078"/>
      <c r="D10" s="1078"/>
      <c r="E10" s="1078"/>
      <c r="F10" s="1078"/>
      <c r="G10" s="1080"/>
    </row>
    <row r="11" spans="1:7" ht="19.899999999999999" customHeight="1">
      <c r="A11" s="50"/>
      <c r="B11" s="1081" t="s">
        <v>511</v>
      </c>
      <c r="C11" s="1082"/>
      <c r="D11" s="1081" t="s">
        <v>517</v>
      </c>
      <c r="E11" s="1082"/>
      <c r="F11" s="1102" t="s">
        <v>518</v>
      </c>
      <c r="G11" s="1082"/>
    </row>
    <row r="12" spans="1:7" ht="30" customHeight="1" thickBot="1">
      <c r="A12" s="50"/>
      <c r="B12" s="1103" t="s">
        <v>48</v>
      </c>
      <c r="C12" s="1104" t="s">
        <v>102</v>
      </c>
      <c r="D12" s="1103" t="s">
        <v>371</v>
      </c>
      <c r="E12" s="1104" t="s">
        <v>102</v>
      </c>
      <c r="F12" s="1105" t="s">
        <v>371</v>
      </c>
      <c r="G12" s="1104" t="s">
        <v>102</v>
      </c>
    </row>
    <row r="13" spans="1:7" ht="19.899999999999999" customHeight="1">
      <c r="A13" s="714" t="s">
        <v>514</v>
      </c>
      <c r="B13" s="715">
        <f>E5-B5</f>
        <v>44</v>
      </c>
      <c r="C13" s="978">
        <f>(E5-B5)/B5</f>
        <v>1.2232415902140673E-2</v>
      </c>
      <c r="D13" s="715">
        <f>F5-C5</f>
        <v>3942.726999999999</v>
      </c>
      <c r="E13" s="978">
        <f>(F5-C5)/C5</f>
        <v>5.818685785902606E-2</v>
      </c>
      <c r="F13" s="716">
        <f>G5-D5</f>
        <v>-2271.599000000002</v>
      </c>
      <c r="G13" s="978">
        <f>(G5-D5)/D5</f>
        <v>-3.6069707296482977E-2</v>
      </c>
    </row>
    <row r="14" spans="1:7" ht="19.899999999999999" customHeight="1" thickBot="1">
      <c r="A14" s="717" t="s">
        <v>515</v>
      </c>
      <c r="B14" s="718">
        <f>E6-B6</f>
        <v>60</v>
      </c>
      <c r="C14" s="980">
        <f>(E6-B6)/B6</f>
        <v>8.7120662117032097E-3</v>
      </c>
      <c r="D14" s="718">
        <f>F6-C6</f>
        <v>52042.379000000074</v>
      </c>
      <c r="E14" s="980">
        <f>(F6-C6)/C6</f>
        <v>6.6559484959749449E-2</v>
      </c>
      <c r="F14" s="719">
        <f>G6-D6</f>
        <v>64787.990000000107</v>
      </c>
      <c r="G14" s="980">
        <f>(G6-D6)/D6</f>
        <v>8.4444620588721958E-2</v>
      </c>
    </row>
    <row r="15" spans="1:7" ht="19.899999999999999" customHeight="1" thickBot="1">
      <c r="A15" s="720" t="s">
        <v>46</v>
      </c>
      <c r="B15" s="709">
        <f>E7-B7</f>
        <v>104</v>
      </c>
      <c r="C15" s="993">
        <f>(E7-B7)/B7</f>
        <v>9.9198779091949629E-3</v>
      </c>
      <c r="D15" s="709">
        <f>F7-C7</f>
        <v>55985.106000000029</v>
      </c>
      <c r="E15" s="993">
        <f>(F7-C7)/C7</f>
        <v>6.58917683059147E-2</v>
      </c>
      <c r="F15" s="566">
        <f>G7-D7</f>
        <v>62516.391000000061</v>
      </c>
      <c r="G15" s="993">
        <f>(G7-D7)/D7</f>
        <v>7.5302569749526677E-2</v>
      </c>
    </row>
    <row r="17" spans="1:1">
      <c r="A17" s="76"/>
    </row>
  </sheetData>
  <mergeCells count="6">
    <mergeCell ref="B3:D3"/>
    <mergeCell ref="E3:G3"/>
    <mergeCell ref="B10:G10"/>
    <mergeCell ref="B11:C11"/>
    <mergeCell ref="D11:E11"/>
    <mergeCell ref="F11:G11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K7" sqref="K7"/>
    </sheetView>
  </sheetViews>
  <sheetFormatPr baseColWidth="10" defaultRowHeight="12.75"/>
  <cols>
    <col min="1" max="2" width="11.42578125" style="43"/>
    <col min="3" max="5" width="14.7109375" style="43" customWidth="1"/>
    <col min="6" max="258" width="11.42578125" style="43"/>
    <col min="259" max="261" width="14.7109375" style="43" customWidth="1"/>
    <col min="262" max="514" width="11.42578125" style="43"/>
    <col min="515" max="517" width="14.7109375" style="43" customWidth="1"/>
    <col min="518" max="770" width="11.42578125" style="43"/>
    <col min="771" max="773" width="14.7109375" style="43" customWidth="1"/>
    <col min="774" max="1026" width="11.42578125" style="43"/>
    <col min="1027" max="1029" width="14.7109375" style="43" customWidth="1"/>
    <col min="1030" max="1282" width="11.42578125" style="43"/>
    <col min="1283" max="1285" width="14.7109375" style="43" customWidth="1"/>
    <col min="1286" max="1538" width="11.42578125" style="43"/>
    <col min="1539" max="1541" width="14.7109375" style="43" customWidth="1"/>
    <col min="1542" max="1794" width="11.42578125" style="43"/>
    <col min="1795" max="1797" width="14.7109375" style="43" customWidth="1"/>
    <col min="1798" max="2050" width="11.42578125" style="43"/>
    <col min="2051" max="2053" width="14.7109375" style="43" customWidth="1"/>
    <col min="2054" max="2306" width="11.42578125" style="43"/>
    <col min="2307" max="2309" width="14.7109375" style="43" customWidth="1"/>
    <col min="2310" max="2562" width="11.42578125" style="43"/>
    <col min="2563" max="2565" width="14.7109375" style="43" customWidth="1"/>
    <col min="2566" max="2818" width="11.42578125" style="43"/>
    <col min="2819" max="2821" width="14.7109375" style="43" customWidth="1"/>
    <col min="2822" max="3074" width="11.42578125" style="43"/>
    <col min="3075" max="3077" width="14.7109375" style="43" customWidth="1"/>
    <col min="3078" max="3330" width="11.42578125" style="43"/>
    <col min="3331" max="3333" width="14.7109375" style="43" customWidth="1"/>
    <col min="3334" max="3586" width="11.42578125" style="43"/>
    <col min="3587" max="3589" width="14.7109375" style="43" customWidth="1"/>
    <col min="3590" max="3842" width="11.42578125" style="43"/>
    <col min="3843" max="3845" width="14.7109375" style="43" customWidth="1"/>
    <col min="3846" max="4098" width="11.42578125" style="43"/>
    <col min="4099" max="4101" width="14.7109375" style="43" customWidth="1"/>
    <col min="4102" max="4354" width="11.42578125" style="43"/>
    <col min="4355" max="4357" width="14.7109375" style="43" customWidth="1"/>
    <col min="4358" max="4610" width="11.42578125" style="43"/>
    <col min="4611" max="4613" width="14.7109375" style="43" customWidth="1"/>
    <col min="4614" max="4866" width="11.42578125" style="43"/>
    <col min="4867" max="4869" width="14.7109375" style="43" customWidth="1"/>
    <col min="4870" max="5122" width="11.42578125" style="43"/>
    <col min="5123" max="5125" width="14.7109375" style="43" customWidth="1"/>
    <col min="5126" max="5378" width="11.42578125" style="43"/>
    <col min="5379" max="5381" width="14.7109375" style="43" customWidth="1"/>
    <col min="5382" max="5634" width="11.42578125" style="43"/>
    <col min="5635" max="5637" width="14.7109375" style="43" customWidth="1"/>
    <col min="5638" max="5890" width="11.42578125" style="43"/>
    <col min="5891" max="5893" width="14.7109375" style="43" customWidth="1"/>
    <col min="5894" max="6146" width="11.42578125" style="43"/>
    <col min="6147" max="6149" width="14.7109375" style="43" customWidth="1"/>
    <col min="6150" max="6402" width="11.42578125" style="43"/>
    <col min="6403" max="6405" width="14.7109375" style="43" customWidth="1"/>
    <col min="6406" max="6658" width="11.42578125" style="43"/>
    <col min="6659" max="6661" width="14.7109375" style="43" customWidth="1"/>
    <col min="6662" max="6914" width="11.42578125" style="43"/>
    <col min="6915" max="6917" width="14.7109375" style="43" customWidth="1"/>
    <col min="6918" max="7170" width="11.42578125" style="43"/>
    <col min="7171" max="7173" width="14.7109375" style="43" customWidth="1"/>
    <col min="7174" max="7426" width="11.42578125" style="43"/>
    <col min="7427" max="7429" width="14.7109375" style="43" customWidth="1"/>
    <col min="7430" max="7682" width="11.42578125" style="43"/>
    <col min="7683" max="7685" width="14.7109375" style="43" customWidth="1"/>
    <col min="7686" max="7938" width="11.42578125" style="43"/>
    <col min="7939" max="7941" width="14.7109375" style="43" customWidth="1"/>
    <col min="7942" max="8194" width="11.42578125" style="43"/>
    <col min="8195" max="8197" width="14.7109375" style="43" customWidth="1"/>
    <col min="8198" max="8450" width="11.42578125" style="43"/>
    <col min="8451" max="8453" width="14.7109375" style="43" customWidth="1"/>
    <col min="8454" max="8706" width="11.42578125" style="43"/>
    <col min="8707" max="8709" width="14.7109375" style="43" customWidth="1"/>
    <col min="8710" max="8962" width="11.42578125" style="43"/>
    <col min="8963" max="8965" width="14.7109375" style="43" customWidth="1"/>
    <col min="8966" max="9218" width="11.42578125" style="43"/>
    <col min="9219" max="9221" width="14.7109375" style="43" customWidth="1"/>
    <col min="9222" max="9474" width="11.42578125" style="43"/>
    <col min="9475" max="9477" width="14.7109375" style="43" customWidth="1"/>
    <col min="9478" max="9730" width="11.42578125" style="43"/>
    <col min="9731" max="9733" width="14.7109375" style="43" customWidth="1"/>
    <col min="9734" max="9986" width="11.42578125" style="43"/>
    <col min="9987" max="9989" width="14.7109375" style="43" customWidth="1"/>
    <col min="9990" max="10242" width="11.42578125" style="43"/>
    <col min="10243" max="10245" width="14.7109375" style="43" customWidth="1"/>
    <col min="10246" max="10498" width="11.42578125" style="43"/>
    <col min="10499" max="10501" width="14.7109375" style="43" customWidth="1"/>
    <col min="10502" max="10754" width="11.42578125" style="43"/>
    <col min="10755" max="10757" width="14.7109375" style="43" customWidth="1"/>
    <col min="10758" max="11010" width="11.42578125" style="43"/>
    <col min="11011" max="11013" width="14.7109375" style="43" customWidth="1"/>
    <col min="11014" max="11266" width="11.42578125" style="43"/>
    <col min="11267" max="11269" width="14.7109375" style="43" customWidth="1"/>
    <col min="11270" max="11522" width="11.42578125" style="43"/>
    <col min="11523" max="11525" width="14.7109375" style="43" customWidth="1"/>
    <col min="11526" max="11778" width="11.42578125" style="43"/>
    <col min="11779" max="11781" width="14.7109375" style="43" customWidth="1"/>
    <col min="11782" max="12034" width="11.42578125" style="43"/>
    <col min="12035" max="12037" width="14.7109375" style="43" customWidth="1"/>
    <col min="12038" max="12290" width="11.42578125" style="43"/>
    <col min="12291" max="12293" width="14.7109375" style="43" customWidth="1"/>
    <col min="12294" max="12546" width="11.42578125" style="43"/>
    <col min="12547" max="12549" width="14.7109375" style="43" customWidth="1"/>
    <col min="12550" max="12802" width="11.42578125" style="43"/>
    <col min="12803" max="12805" width="14.7109375" style="43" customWidth="1"/>
    <col min="12806" max="13058" width="11.42578125" style="43"/>
    <col min="13059" max="13061" width="14.7109375" style="43" customWidth="1"/>
    <col min="13062" max="13314" width="11.42578125" style="43"/>
    <col min="13315" max="13317" width="14.7109375" style="43" customWidth="1"/>
    <col min="13318" max="13570" width="11.42578125" style="43"/>
    <col min="13571" max="13573" width="14.7109375" style="43" customWidth="1"/>
    <col min="13574" max="13826" width="11.42578125" style="43"/>
    <col min="13827" max="13829" width="14.7109375" style="43" customWidth="1"/>
    <col min="13830" max="14082" width="11.42578125" style="43"/>
    <col min="14083" max="14085" width="14.7109375" style="43" customWidth="1"/>
    <col min="14086" max="14338" width="11.42578125" style="43"/>
    <col min="14339" max="14341" width="14.7109375" style="43" customWidth="1"/>
    <col min="14342" max="14594" width="11.42578125" style="43"/>
    <col min="14595" max="14597" width="14.7109375" style="43" customWidth="1"/>
    <col min="14598" max="14850" width="11.42578125" style="43"/>
    <col min="14851" max="14853" width="14.7109375" style="43" customWidth="1"/>
    <col min="14854" max="15106" width="11.42578125" style="43"/>
    <col min="15107" max="15109" width="14.7109375" style="43" customWidth="1"/>
    <col min="15110" max="15362" width="11.42578125" style="43"/>
    <col min="15363" max="15365" width="14.7109375" style="43" customWidth="1"/>
    <col min="15366" max="15618" width="11.42578125" style="43"/>
    <col min="15619" max="15621" width="14.7109375" style="43" customWidth="1"/>
    <col min="15622" max="15874" width="11.42578125" style="43"/>
    <col min="15875" max="15877" width="14.7109375" style="43" customWidth="1"/>
    <col min="15878" max="16130" width="11.42578125" style="43"/>
    <col min="16131" max="16133" width="14.7109375" style="43" customWidth="1"/>
    <col min="16134" max="16384" width="11.42578125" style="43"/>
  </cols>
  <sheetData>
    <row r="1" spans="1:9" ht="61.15" customHeight="1">
      <c r="A1" s="75" t="s">
        <v>519</v>
      </c>
      <c r="C1" s="75"/>
      <c r="D1" s="75"/>
      <c r="E1" s="75"/>
      <c r="F1" s="75"/>
      <c r="G1" s="74"/>
      <c r="H1" s="74"/>
      <c r="I1" s="74"/>
    </row>
    <row r="4" spans="1:9" ht="34.9" customHeight="1"/>
    <row r="5" spans="1:9" ht="18" customHeight="1"/>
    <row r="6" spans="1:9" ht="18" customHeight="1"/>
    <row r="7" spans="1:9" ht="18" customHeight="1"/>
    <row r="8" spans="1:9" ht="18" customHeight="1"/>
    <row r="9" spans="1:9" ht="18" customHeight="1"/>
    <row r="10" spans="1:9" ht="18" customHeight="1"/>
    <row r="11" spans="1:9" ht="18" customHeight="1"/>
    <row r="12" spans="1:9" ht="18" customHeight="1"/>
    <row r="13" spans="1:9" ht="18" customHeight="1"/>
    <row r="14" spans="1:9" ht="18" customHeight="1"/>
    <row r="15" spans="1:9" ht="18" customHeight="1"/>
    <row r="16" spans="1:9" ht="18" customHeight="1"/>
    <row r="17" spans="1:4" ht="18" customHeight="1"/>
    <row r="18" spans="1:4" ht="18" customHeight="1"/>
    <row r="25" spans="1:4" ht="13.5" thickBot="1"/>
    <row r="26" spans="1:4" ht="26.25" thickBot="1">
      <c r="A26" s="1036" t="s">
        <v>245</v>
      </c>
      <c r="B26" s="555" t="s">
        <v>520</v>
      </c>
      <c r="C26" s="866" t="s">
        <v>521</v>
      </c>
      <c r="D26" s="866" t="s">
        <v>522</v>
      </c>
    </row>
    <row r="27" spans="1:4" ht="18" customHeight="1">
      <c r="A27" s="194">
        <v>2009</v>
      </c>
      <c r="B27" s="224">
        <v>688282</v>
      </c>
      <c r="C27" s="224">
        <v>1002438</v>
      </c>
      <c r="D27" s="248">
        <v>37627</v>
      </c>
    </row>
    <row r="28" spans="1:4" ht="18" customHeight="1">
      <c r="A28" s="194">
        <v>2010</v>
      </c>
      <c r="B28" s="224">
        <v>674358</v>
      </c>
      <c r="C28" s="224">
        <v>1049029</v>
      </c>
      <c r="D28" s="248">
        <v>39212</v>
      </c>
    </row>
    <row r="29" spans="1:4" ht="18" customHeight="1">
      <c r="A29" s="194">
        <v>2011</v>
      </c>
      <c r="B29" s="224">
        <v>664963</v>
      </c>
      <c r="C29" s="224">
        <v>1068556</v>
      </c>
      <c r="D29" s="248">
        <v>39778</v>
      </c>
    </row>
    <row r="30" spans="1:4" ht="18" customHeight="1">
      <c r="A30" s="194">
        <v>2012</v>
      </c>
      <c r="B30" s="249">
        <v>659476</v>
      </c>
      <c r="C30" s="249">
        <v>1084868</v>
      </c>
      <c r="D30" s="217">
        <v>42967</v>
      </c>
    </row>
    <row r="31" spans="1:4" ht="18" customHeight="1">
      <c r="A31" s="194">
        <v>2013</v>
      </c>
      <c r="B31" s="224">
        <v>655509</v>
      </c>
      <c r="C31" s="224">
        <v>1098151</v>
      </c>
      <c r="D31" s="248">
        <v>43542</v>
      </c>
    </row>
    <row r="32" spans="1:4" ht="18" customHeight="1">
      <c r="A32" s="194">
        <v>2014</v>
      </c>
      <c r="B32" s="224">
        <v>648587</v>
      </c>
      <c r="C32" s="224">
        <v>1112891</v>
      </c>
      <c r="D32" s="248">
        <v>42460</v>
      </c>
    </row>
    <row r="33" spans="1:4" ht="18" customHeight="1">
      <c r="A33" s="194">
        <v>2015</v>
      </c>
      <c r="B33" s="224">
        <v>649060</v>
      </c>
      <c r="C33" s="224">
        <v>1121255</v>
      </c>
      <c r="D33" s="248">
        <v>42474</v>
      </c>
    </row>
    <row r="34" spans="1:4" ht="18" customHeight="1">
      <c r="A34" s="194">
        <v>2016</v>
      </c>
      <c r="B34" s="224">
        <v>649298</v>
      </c>
      <c r="C34" s="224">
        <v>1128546</v>
      </c>
      <c r="D34" s="248">
        <v>44405</v>
      </c>
    </row>
    <row r="35" spans="1:4" ht="18" customHeight="1" thickBot="1">
      <c r="A35" s="195">
        <v>2017</v>
      </c>
      <c r="B35" s="225">
        <v>643134</v>
      </c>
      <c r="C35" s="225">
        <v>1135222</v>
      </c>
      <c r="D35" s="250">
        <v>44145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L8" sqref="L8"/>
    </sheetView>
  </sheetViews>
  <sheetFormatPr baseColWidth="10" defaultColWidth="11.42578125" defaultRowHeight="12.75"/>
  <cols>
    <col min="1" max="16384" width="11.42578125" style="43"/>
  </cols>
  <sheetData>
    <row r="1" spans="1:9" ht="61.15" customHeight="1">
      <c r="A1" s="75" t="s">
        <v>523</v>
      </c>
      <c r="B1" s="75"/>
      <c r="C1" s="75"/>
      <c r="D1" s="75"/>
      <c r="E1" s="75"/>
      <c r="F1" s="75"/>
      <c r="G1" s="75"/>
      <c r="H1" s="74"/>
      <c r="I1" s="74"/>
    </row>
    <row r="3" spans="1:9">
      <c r="A3" s="76"/>
    </row>
    <row r="4" spans="1:9">
      <c r="A4" s="76"/>
    </row>
    <row r="25" spans="1:2" ht="13.5" thickBot="1"/>
    <row r="26" spans="1:2" ht="39" thickBot="1">
      <c r="A26" s="868" t="s">
        <v>245</v>
      </c>
      <c r="B26" s="742" t="s">
        <v>524</v>
      </c>
    </row>
    <row r="27" spans="1:2" ht="18" customHeight="1">
      <c r="A27" s="1106">
        <v>2009</v>
      </c>
      <c r="B27" s="1107">
        <v>28167</v>
      </c>
    </row>
    <row r="28" spans="1:2" ht="18" customHeight="1">
      <c r="A28" s="1106">
        <v>2010</v>
      </c>
      <c r="B28" s="1107">
        <v>25451</v>
      </c>
    </row>
    <row r="29" spans="1:2" ht="18" customHeight="1">
      <c r="A29" s="1106">
        <v>2011</v>
      </c>
      <c r="B29" s="1107">
        <v>25698</v>
      </c>
    </row>
    <row r="30" spans="1:2" ht="18" customHeight="1">
      <c r="A30" s="1106">
        <v>2012</v>
      </c>
      <c r="B30" s="1107">
        <v>12599</v>
      </c>
    </row>
    <row r="31" spans="1:2" ht="18" customHeight="1">
      <c r="A31" s="1106">
        <v>2013</v>
      </c>
      <c r="B31" s="1107">
        <v>13129</v>
      </c>
    </row>
    <row r="32" spans="1:2" ht="18" customHeight="1">
      <c r="A32" s="1106">
        <v>2014</v>
      </c>
      <c r="B32" s="1107">
        <v>8681</v>
      </c>
    </row>
    <row r="33" spans="1:6" ht="18" customHeight="1">
      <c r="A33" s="1106">
        <v>2015</v>
      </c>
      <c r="B33" s="1107">
        <v>9793.5</v>
      </c>
    </row>
    <row r="34" spans="1:6" ht="18" customHeight="1">
      <c r="A34" s="1106">
        <v>2016</v>
      </c>
      <c r="B34" s="1107">
        <v>8546</v>
      </c>
    </row>
    <row r="35" spans="1:6" ht="18" customHeight="1" thickBot="1">
      <c r="A35" s="1108">
        <v>2017</v>
      </c>
      <c r="B35" s="1109">
        <v>7627</v>
      </c>
    </row>
    <row r="42" spans="1:6">
      <c r="F42" s="829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/>
  </sheetViews>
  <sheetFormatPr baseColWidth="10" defaultColWidth="11.42578125" defaultRowHeight="12.75"/>
  <cols>
    <col min="1" max="16384" width="11.42578125" style="43"/>
  </cols>
  <sheetData>
    <row r="1" spans="1:9" ht="61.15" customHeight="1">
      <c r="A1" s="75" t="s">
        <v>525</v>
      </c>
      <c r="B1" s="75"/>
      <c r="C1" s="75"/>
      <c r="D1" s="75"/>
      <c r="E1" s="75"/>
      <c r="F1" s="75"/>
      <c r="G1" s="75"/>
      <c r="H1" s="74"/>
      <c r="I1" s="74"/>
    </row>
    <row r="2" spans="1:9">
      <c r="A2" s="76"/>
    </row>
    <row r="3" spans="1:9">
      <c r="A3" s="76"/>
    </row>
    <row r="27" spans="1:2" ht="13.5" thickBot="1"/>
    <row r="28" spans="1:2" ht="39" thickBot="1">
      <c r="A28" s="868" t="s">
        <v>245</v>
      </c>
      <c r="B28" s="742" t="s">
        <v>526</v>
      </c>
    </row>
    <row r="29" spans="1:2" ht="18" customHeight="1">
      <c r="A29" s="1113">
        <v>2009</v>
      </c>
      <c r="B29" s="1114">
        <v>3</v>
      </c>
    </row>
    <row r="30" spans="1:2" ht="18" customHeight="1">
      <c r="A30" s="1106">
        <v>2010</v>
      </c>
      <c r="B30" s="1110">
        <v>4</v>
      </c>
    </row>
    <row r="31" spans="1:2" ht="18" customHeight="1">
      <c r="A31" s="1106">
        <v>2011</v>
      </c>
      <c r="B31" s="1110">
        <v>9</v>
      </c>
    </row>
    <row r="32" spans="1:2" ht="18" customHeight="1">
      <c r="A32" s="1106">
        <v>2012</v>
      </c>
      <c r="B32" s="1110">
        <v>7</v>
      </c>
    </row>
    <row r="33" spans="1:2" ht="18" customHeight="1">
      <c r="A33" s="1106">
        <v>2013</v>
      </c>
      <c r="B33" s="1110">
        <v>18</v>
      </c>
    </row>
    <row r="34" spans="1:2" ht="18" customHeight="1">
      <c r="A34" s="1106">
        <v>2014</v>
      </c>
      <c r="B34" s="1110">
        <v>19</v>
      </c>
    </row>
    <row r="35" spans="1:2" ht="18" customHeight="1">
      <c r="A35" s="1106">
        <v>2015</v>
      </c>
      <c r="B35" s="1110">
        <v>27</v>
      </c>
    </row>
    <row r="36" spans="1:2" ht="18" customHeight="1">
      <c r="A36" s="1106">
        <v>2016</v>
      </c>
      <c r="B36" s="1110">
        <v>29</v>
      </c>
    </row>
    <row r="37" spans="1:2" ht="18" customHeight="1" thickBot="1">
      <c r="A37" s="1111">
        <v>2017</v>
      </c>
      <c r="B37" s="1112">
        <v>34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/>
  </sheetViews>
  <sheetFormatPr baseColWidth="10" defaultRowHeight="12.75"/>
  <cols>
    <col min="1" max="2" width="11.42578125" style="43"/>
    <col min="3" max="4" width="14.7109375" style="43" customWidth="1"/>
    <col min="5" max="258" width="11.42578125" style="43"/>
    <col min="259" max="260" width="14.7109375" style="43" customWidth="1"/>
    <col min="261" max="514" width="11.42578125" style="43"/>
    <col min="515" max="516" width="14.7109375" style="43" customWidth="1"/>
    <col min="517" max="770" width="11.42578125" style="43"/>
    <col min="771" max="772" width="14.7109375" style="43" customWidth="1"/>
    <col min="773" max="1026" width="11.42578125" style="43"/>
    <col min="1027" max="1028" width="14.7109375" style="43" customWidth="1"/>
    <col min="1029" max="1282" width="11.42578125" style="43"/>
    <col min="1283" max="1284" width="14.7109375" style="43" customWidth="1"/>
    <col min="1285" max="1538" width="11.42578125" style="43"/>
    <col min="1539" max="1540" width="14.7109375" style="43" customWidth="1"/>
    <col min="1541" max="1794" width="11.42578125" style="43"/>
    <col min="1795" max="1796" width="14.7109375" style="43" customWidth="1"/>
    <col min="1797" max="2050" width="11.42578125" style="43"/>
    <col min="2051" max="2052" width="14.7109375" style="43" customWidth="1"/>
    <col min="2053" max="2306" width="11.42578125" style="43"/>
    <col min="2307" max="2308" width="14.7109375" style="43" customWidth="1"/>
    <col min="2309" max="2562" width="11.42578125" style="43"/>
    <col min="2563" max="2564" width="14.7109375" style="43" customWidth="1"/>
    <col min="2565" max="2818" width="11.42578125" style="43"/>
    <col min="2819" max="2820" width="14.7109375" style="43" customWidth="1"/>
    <col min="2821" max="3074" width="11.42578125" style="43"/>
    <col min="3075" max="3076" width="14.7109375" style="43" customWidth="1"/>
    <col min="3077" max="3330" width="11.42578125" style="43"/>
    <col min="3331" max="3332" width="14.7109375" style="43" customWidth="1"/>
    <col min="3333" max="3586" width="11.42578125" style="43"/>
    <col min="3587" max="3588" width="14.7109375" style="43" customWidth="1"/>
    <col min="3589" max="3842" width="11.42578125" style="43"/>
    <col min="3843" max="3844" width="14.7109375" style="43" customWidth="1"/>
    <col min="3845" max="4098" width="11.42578125" style="43"/>
    <col min="4099" max="4100" width="14.7109375" style="43" customWidth="1"/>
    <col min="4101" max="4354" width="11.42578125" style="43"/>
    <col min="4355" max="4356" width="14.7109375" style="43" customWidth="1"/>
    <col min="4357" max="4610" width="11.42578125" style="43"/>
    <col min="4611" max="4612" width="14.7109375" style="43" customWidth="1"/>
    <col min="4613" max="4866" width="11.42578125" style="43"/>
    <col min="4867" max="4868" width="14.7109375" style="43" customWidth="1"/>
    <col min="4869" max="5122" width="11.42578125" style="43"/>
    <col min="5123" max="5124" width="14.7109375" style="43" customWidth="1"/>
    <col min="5125" max="5378" width="11.42578125" style="43"/>
    <col min="5379" max="5380" width="14.7109375" style="43" customWidth="1"/>
    <col min="5381" max="5634" width="11.42578125" style="43"/>
    <col min="5635" max="5636" width="14.7109375" style="43" customWidth="1"/>
    <col min="5637" max="5890" width="11.42578125" style="43"/>
    <col min="5891" max="5892" width="14.7109375" style="43" customWidth="1"/>
    <col min="5893" max="6146" width="11.42578125" style="43"/>
    <col min="6147" max="6148" width="14.7109375" style="43" customWidth="1"/>
    <col min="6149" max="6402" width="11.42578125" style="43"/>
    <col min="6403" max="6404" width="14.7109375" style="43" customWidth="1"/>
    <col min="6405" max="6658" width="11.42578125" style="43"/>
    <col min="6659" max="6660" width="14.7109375" style="43" customWidth="1"/>
    <col min="6661" max="6914" width="11.42578125" style="43"/>
    <col min="6915" max="6916" width="14.7109375" style="43" customWidth="1"/>
    <col min="6917" max="7170" width="11.42578125" style="43"/>
    <col min="7171" max="7172" width="14.7109375" style="43" customWidth="1"/>
    <col min="7173" max="7426" width="11.42578125" style="43"/>
    <col min="7427" max="7428" width="14.7109375" style="43" customWidth="1"/>
    <col min="7429" max="7682" width="11.42578125" style="43"/>
    <col min="7683" max="7684" width="14.7109375" style="43" customWidth="1"/>
    <col min="7685" max="7938" width="11.42578125" style="43"/>
    <col min="7939" max="7940" width="14.7109375" style="43" customWidth="1"/>
    <col min="7941" max="8194" width="11.42578125" style="43"/>
    <col min="8195" max="8196" width="14.7109375" style="43" customWidth="1"/>
    <col min="8197" max="8450" width="11.42578125" style="43"/>
    <col min="8451" max="8452" width="14.7109375" style="43" customWidth="1"/>
    <col min="8453" max="8706" width="11.42578125" style="43"/>
    <col min="8707" max="8708" width="14.7109375" style="43" customWidth="1"/>
    <col min="8709" max="8962" width="11.42578125" style="43"/>
    <col min="8963" max="8964" width="14.7109375" style="43" customWidth="1"/>
    <col min="8965" max="9218" width="11.42578125" style="43"/>
    <col min="9219" max="9220" width="14.7109375" style="43" customWidth="1"/>
    <col min="9221" max="9474" width="11.42578125" style="43"/>
    <col min="9475" max="9476" width="14.7109375" style="43" customWidth="1"/>
    <col min="9477" max="9730" width="11.42578125" style="43"/>
    <col min="9731" max="9732" width="14.7109375" style="43" customWidth="1"/>
    <col min="9733" max="9986" width="11.42578125" style="43"/>
    <col min="9987" max="9988" width="14.7109375" style="43" customWidth="1"/>
    <col min="9989" max="10242" width="11.42578125" style="43"/>
    <col min="10243" max="10244" width="14.7109375" style="43" customWidth="1"/>
    <col min="10245" max="10498" width="11.42578125" style="43"/>
    <col min="10499" max="10500" width="14.7109375" style="43" customWidth="1"/>
    <col min="10501" max="10754" width="11.42578125" style="43"/>
    <col min="10755" max="10756" width="14.7109375" style="43" customWidth="1"/>
    <col min="10757" max="11010" width="11.42578125" style="43"/>
    <col min="11011" max="11012" width="14.7109375" style="43" customWidth="1"/>
    <col min="11013" max="11266" width="11.42578125" style="43"/>
    <col min="11267" max="11268" width="14.7109375" style="43" customWidth="1"/>
    <col min="11269" max="11522" width="11.42578125" style="43"/>
    <col min="11523" max="11524" width="14.7109375" style="43" customWidth="1"/>
    <col min="11525" max="11778" width="11.42578125" style="43"/>
    <col min="11779" max="11780" width="14.7109375" style="43" customWidth="1"/>
    <col min="11781" max="12034" width="11.42578125" style="43"/>
    <col min="12035" max="12036" width="14.7109375" style="43" customWidth="1"/>
    <col min="12037" max="12290" width="11.42578125" style="43"/>
    <col min="12291" max="12292" width="14.7109375" style="43" customWidth="1"/>
    <col min="12293" max="12546" width="11.42578125" style="43"/>
    <col min="12547" max="12548" width="14.7109375" style="43" customWidth="1"/>
    <col min="12549" max="12802" width="11.42578125" style="43"/>
    <col min="12803" max="12804" width="14.7109375" style="43" customWidth="1"/>
    <col min="12805" max="13058" width="11.42578125" style="43"/>
    <col min="13059" max="13060" width="14.7109375" style="43" customWidth="1"/>
    <col min="13061" max="13314" width="11.42578125" style="43"/>
    <col min="13315" max="13316" width="14.7109375" style="43" customWidth="1"/>
    <col min="13317" max="13570" width="11.42578125" style="43"/>
    <col min="13571" max="13572" width="14.7109375" style="43" customWidth="1"/>
    <col min="13573" max="13826" width="11.42578125" style="43"/>
    <col min="13827" max="13828" width="14.7109375" style="43" customWidth="1"/>
    <col min="13829" max="14082" width="11.42578125" style="43"/>
    <col min="14083" max="14084" width="14.7109375" style="43" customWidth="1"/>
    <col min="14085" max="14338" width="11.42578125" style="43"/>
    <col min="14339" max="14340" width="14.7109375" style="43" customWidth="1"/>
    <col min="14341" max="14594" width="11.42578125" style="43"/>
    <col min="14595" max="14596" width="14.7109375" style="43" customWidth="1"/>
    <col min="14597" max="14850" width="11.42578125" style="43"/>
    <col min="14851" max="14852" width="14.7109375" style="43" customWidth="1"/>
    <col min="14853" max="15106" width="11.42578125" style="43"/>
    <col min="15107" max="15108" width="14.7109375" style="43" customWidth="1"/>
    <col min="15109" max="15362" width="11.42578125" style="43"/>
    <col min="15363" max="15364" width="14.7109375" style="43" customWidth="1"/>
    <col min="15365" max="15618" width="11.42578125" style="43"/>
    <col min="15619" max="15620" width="14.7109375" style="43" customWidth="1"/>
    <col min="15621" max="15874" width="11.42578125" style="43"/>
    <col min="15875" max="15876" width="14.7109375" style="43" customWidth="1"/>
    <col min="15877" max="16130" width="11.42578125" style="43"/>
    <col min="16131" max="16132" width="14.7109375" style="43" customWidth="1"/>
    <col min="16133" max="16384" width="11.42578125" style="43"/>
  </cols>
  <sheetData>
    <row r="1" spans="1:9" ht="61.15" customHeight="1">
      <c r="A1" s="75" t="s">
        <v>527</v>
      </c>
      <c r="B1" s="75"/>
      <c r="C1" s="75"/>
      <c r="D1" s="75"/>
      <c r="E1" s="75"/>
      <c r="F1" s="75"/>
      <c r="G1" s="75"/>
      <c r="H1" s="74"/>
      <c r="I1" s="74"/>
    </row>
    <row r="2" spans="1:9" ht="15" customHeight="1">
      <c r="A2" s="75"/>
      <c r="B2" s="75"/>
      <c r="C2" s="75"/>
      <c r="D2" s="75"/>
      <c r="E2" s="75"/>
      <c r="F2" s="75"/>
      <c r="G2" s="75"/>
      <c r="H2" s="74"/>
      <c r="I2" s="74"/>
    </row>
    <row r="3" spans="1:9" ht="15" customHeight="1">
      <c r="A3" s="75"/>
      <c r="B3" s="75"/>
      <c r="C3" s="75"/>
      <c r="D3" s="75"/>
      <c r="E3" s="75"/>
      <c r="F3" s="75"/>
      <c r="G3" s="75"/>
      <c r="H3" s="74"/>
      <c r="I3" s="74"/>
    </row>
    <row r="4" spans="1:9" ht="15" customHeight="1">
      <c r="A4" s="75"/>
      <c r="B4" s="75"/>
      <c r="C4" s="75"/>
      <c r="D4" s="75"/>
      <c r="E4" s="75"/>
      <c r="F4" s="75"/>
      <c r="G4" s="75"/>
      <c r="H4" s="74"/>
      <c r="I4" s="74"/>
    </row>
    <row r="5" spans="1:9" ht="15" customHeight="1">
      <c r="A5" s="75"/>
      <c r="B5" s="75"/>
      <c r="C5" s="75"/>
      <c r="D5" s="75"/>
      <c r="E5" s="75"/>
      <c r="F5" s="75"/>
      <c r="G5" s="75"/>
      <c r="H5" s="74"/>
      <c r="I5" s="74"/>
    </row>
    <row r="6" spans="1:9" ht="15" customHeight="1">
      <c r="A6" s="75"/>
      <c r="B6" s="75"/>
      <c r="C6" s="75"/>
      <c r="D6" s="75"/>
      <c r="E6" s="75"/>
      <c r="F6" s="75"/>
      <c r="G6" s="75"/>
      <c r="H6" s="74"/>
      <c r="I6" s="74"/>
    </row>
    <row r="7" spans="1:9" ht="15" customHeight="1">
      <c r="A7" s="75"/>
      <c r="B7" s="75"/>
      <c r="C7" s="75"/>
      <c r="D7" s="75"/>
      <c r="E7" s="75"/>
      <c r="F7" s="75"/>
      <c r="G7" s="75"/>
      <c r="H7" s="74"/>
      <c r="I7" s="74"/>
    </row>
    <row r="8" spans="1:9" ht="15" customHeight="1">
      <c r="A8" s="75"/>
      <c r="B8" s="75"/>
      <c r="C8" s="75"/>
      <c r="D8" s="75"/>
      <c r="E8" s="75"/>
      <c r="F8" s="75"/>
      <c r="G8" s="75"/>
      <c r="H8" s="74"/>
      <c r="I8" s="74"/>
    </row>
    <row r="9" spans="1:9" ht="15" customHeight="1">
      <c r="A9" s="75"/>
      <c r="B9" s="75"/>
      <c r="C9" s="75"/>
      <c r="D9" s="75"/>
      <c r="E9" s="75"/>
      <c r="F9" s="75"/>
      <c r="G9" s="75"/>
      <c r="H9" s="74"/>
      <c r="I9" s="74"/>
    </row>
    <row r="10" spans="1:9" ht="15" customHeight="1">
      <c r="A10" s="75"/>
      <c r="B10" s="75"/>
      <c r="C10" s="75"/>
      <c r="D10" s="75"/>
      <c r="E10" s="75"/>
      <c r="F10" s="75"/>
      <c r="G10" s="75"/>
      <c r="H10" s="74"/>
      <c r="I10" s="74"/>
    </row>
    <row r="11" spans="1:9" ht="15" customHeight="1">
      <c r="A11" s="75"/>
      <c r="B11" s="75"/>
      <c r="C11" s="75"/>
      <c r="D11" s="75"/>
      <c r="E11" s="75"/>
      <c r="F11" s="75"/>
      <c r="G11" s="75"/>
      <c r="H11" s="74"/>
      <c r="I11" s="74"/>
    </row>
    <row r="12" spans="1:9" ht="15" customHeight="1">
      <c r="A12" s="75"/>
      <c r="B12" s="75"/>
      <c r="C12" s="75"/>
      <c r="D12" s="75"/>
      <c r="E12" s="75"/>
      <c r="F12" s="75"/>
      <c r="G12" s="75"/>
      <c r="H12" s="74"/>
      <c r="I12" s="74"/>
    </row>
    <row r="13" spans="1:9" ht="15" customHeight="1">
      <c r="A13" s="75"/>
      <c r="B13" s="75"/>
      <c r="C13" s="75"/>
      <c r="D13" s="75"/>
      <c r="E13" s="75"/>
      <c r="F13" s="75"/>
      <c r="G13" s="75"/>
      <c r="H13" s="74"/>
      <c r="I13" s="74"/>
    </row>
    <row r="14" spans="1:9">
      <c r="B14" s="76"/>
    </row>
    <row r="16" spans="1:9" ht="34.9" customHeight="1"/>
    <row r="17" spans="1:3" ht="18" customHeight="1"/>
    <row r="18" spans="1:3" ht="18" customHeight="1"/>
    <row r="19" spans="1:3" ht="18" customHeight="1"/>
    <row r="20" spans="1:3" ht="18" customHeight="1"/>
    <row r="21" spans="1:3" ht="18" customHeight="1" thickBot="1"/>
    <row r="22" spans="1:3" ht="30.75" customHeight="1" thickBot="1">
      <c r="A22" s="1089" t="s">
        <v>245</v>
      </c>
      <c r="B22" s="552" t="s">
        <v>528</v>
      </c>
      <c r="C22"/>
    </row>
    <row r="23" spans="1:3" ht="18" customHeight="1">
      <c r="A23" s="1087">
        <v>2009</v>
      </c>
      <c r="B23" s="1116">
        <v>179</v>
      </c>
      <c r="C23"/>
    </row>
    <row r="24" spans="1:3" ht="18" customHeight="1">
      <c r="A24" s="761">
        <v>2010</v>
      </c>
      <c r="B24" s="1011">
        <v>284</v>
      </c>
      <c r="C24"/>
    </row>
    <row r="25" spans="1:3" ht="18" customHeight="1">
      <c r="A25" s="761">
        <v>2011</v>
      </c>
      <c r="B25" s="1011">
        <v>123</v>
      </c>
      <c r="C25"/>
    </row>
    <row r="26" spans="1:3" ht="18" customHeight="1">
      <c r="A26" s="761">
        <v>2012</v>
      </c>
      <c r="B26" s="1011">
        <v>107</v>
      </c>
      <c r="C26"/>
    </row>
    <row r="27" spans="1:3" ht="18" customHeight="1">
      <c r="A27" s="761">
        <v>2013</v>
      </c>
      <c r="B27" s="1011">
        <v>61</v>
      </c>
      <c r="C27"/>
    </row>
    <row r="28" spans="1:3" ht="18" customHeight="1">
      <c r="A28" s="761">
        <v>2014</v>
      </c>
      <c r="B28" s="1011">
        <v>89</v>
      </c>
      <c r="C28"/>
    </row>
    <row r="29" spans="1:3" ht="18" customHeight="1">
      <c r="A29" s="761">
        <v>2015</v>
      </c>
      <c r="B29" s="1011">
        <v>18</v>
      </c>
      <c r="C29"/>
    </row>
    <row r="30" spans="1:3" ht="18" customHeight="1">
      <c r="A30" s="761">
        <v>2016</v>
      </c>
      <c r="B30" s="1011">
        <v>52</v>
      </c>
      <c r="C30"/>
    </row>
    <row r="31" spans="1:3" ht="18" customHeight="1" thickBot="1">
      <c r="A31" s="762">
        <v>2017</v>
      </c>
      <c r="B31" s="365">
        <v>12</v>
      </c>
      <c r="C31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K10" sqref="K10"/>
    </sheetView>
  </sheetViews>
  <sheetFormatPr baseColWidth="10" defaultColWidth="11.42578125" defaultRowHeight="12.75"/>
  <cols>
    <col min="1" max="1" width="11.5703125" style="43" customWidth="1"/>
    <col min="2" max="2" width="11.7109375" style="43" customWidth="1"/>
    <col min="3" max="16384" width="11.42578125" style="43"/>
  </cols>
  <sheetData>
    <row r="1" spans="1:3" ht="42.75" customHeight="1">
      <c r="A1" s="75" t="s">
        <v>529</v>
      </c>
      <c r="B1" s="101"/>
      <c r="C1" s="101"/>
    </row>
    <row r="28" spans="1:3" ht="13.5" thickBot="1"/>
    <row r="29" spans="1:3" ht="39" thickBot="1">
      <c r="A29" s="555" t="s">
        <v>530</v>
      </c>
      <c r="B29" s="555" t="s">
        <v>531</v>
      </c>
      <c r="C29"/>
    </row>
    <row r="30" spans="1:3" ht="18" customHeight="1">
      <c r="A30" s="193">
        <v>2006</v>
      </c>
      <c r="B30" s="355">
        <v>7939</v>
      </c>
      <c r="C30"/>
    </row>
    <row r="31" spans="1:3" ht="18" customHeight="1">
      <c r="A31" s="194">
        <v>2007</v>
      </c>
      <c r="B31" s="356">
        <v>6842</v>
      </c>
      <c r="C31"/>
    </row>
    <row r="32" spans="1:3" ht="18" customHeight="1">
      <c r="A32" s="194">
        <v>2008</v>
      </c>
      <c r="B32" s="356">
        <v>5287</v>
      </c>
      <c r="C32"/>
    </row>
    <row r="33" spans="1:3" ht="18" customHeight="1">
      <c r="A33" s="194">
        <v>2009</v>
      </c>
      <c r="B33" s="356">
        <v>4174</v>
      </c>
      <c r="C33"/>
    </row>
    <row r="34" spans="1:3" ht="18" customHeight="1">
      <c r="A34" s="194">
        <v>2010</v>
      </c>
      <c r="B34" s="356">
        <v>3122</v>
      </c>
      <c r="C34"/>
    </row>
    <row r="35" spans="1:3" ht="18" customHeight="1">
      <c r="A35" s="194">
        <v>2011</v>
      </c>
      <c r="B35" s="356">
        <v>2716</v>
      </c>
      <c r="C35"/>
    </row>
    <row r="36" spans="1:3" ht="18" customHeight="1">
      <c r="A36" s="194">
        <v>2012</v>
      </c>
      <c r="B36" s="356">
        <v>3540</v>
      </c>
      <c r="C36"/>
    </row>
    <row r="37" spans="1:3" ht="18" customHeight="1">
      <c r="A37" s="194">
        <v>2013</v>
      </c>
      <c r="B37" s="356">
        <v>3506</v>
      </c>
      <c r="C37"/>
    </row>
    <row r="38" spans="1:3" ht="18" customHeight="1">
      <c r="A38" s="194">
        <v>2014</v>
      </c>
      <c r="B38" s="356">
        <v>3316</v>
      </c>
      <c r="C38"/>
    </row>
    <row r="39" spans="1:3" ht="18" customHeight="1">
      <c r="A39" s="194">
        <v>2015</v>
      </c>
      <c r="B39" s="356">
        <v>4498</v>
      </c>
      <c r="C39"/>
    </row>
    <row r="40" spans="1:3" ht="18" customHeight="1">
      <c r="A40" s="194">
        <v>2016</v>
      </c>
      <c r="B40" s="356">
        <v>3941</v>
      </c>
      <c r="C40"/>
    </row>
    <row r="41" spans="1:3" ht="18" customHeight="1" thickBot="1">
      <c r="A41" s="195">
        <v>2017</v>
      </c>
      <c r="B41" s="357">
        <v>4239</v>
      </c>
      <c r="C41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L11" sqref="L11"/>
    </sheetView>
  </sheetViews>
  <sheetFormatPr baseColWidth="10" defaultRowHeight="12.75"/>
  <cols>
    <col min="1" max="1" width="11.42578125" style="43"/>
    <col min="2" max="2" width="13.42578125" style="43" customWidth="1"/>
    <col min="3" max="6" width="14.7109375" style="43" customWidth="1"/>
    <col min="7" max="258" width="11.42578125" style="43"/>
    <col min="259" max="262" width="14.7109375" style="43" customWidth="1"/>
    <col min="263" max="514" width="11.42578125" style="43"/>
    <col min="515" max="518" width="14.7109375" style="43" customWidth="1"/>
    <col min="519" max="770" width="11.42578125" style="43"/>
    <col min="771" max="774" width="14.7109375" style="43" customWidth="1"/>
    <col min="775" max="1026" width="11.42578125" style="43"/>
    <col min="1027" max="1030" width="14.7109375" style="43" customWidth="1"/>
    <col min="1031" max="1282" width="11.42578125" style="43"/>
    <col min="1283" max="1286" width="14.7109375" style="43" customWidth="1"/>
    <col min="1287" max="1538" width="11.42578125" style="43"/>
    <col min="1539" max="1542" width="14.7109375" style="43" customWidth="1"/>
    <col min="1543" max="1794" width="11.42578125" style="43"/>
    <col min="1795" max="1798" width="14.7109375" style="43" customWidth="1"/>
    <col min="1799" max="2050" width="11.42578125" style="43"/>
    <col min="2051" max="2054" width="14.7109375" style="43" customWidth="1"/>
    <col min="2055" max="2306" width="11.42578125" style="43"/>
    <col min="2307" max="2310" width="14.7109375" style="43" customWidth="1"/>
    <col min="2311" max="2562" width="11.42578125" style="43"/>
    <col min="2563" max="2566" width="14.7109375" style="43" customWidth="1"/>
    <col min="2567" max="2818" width="11.42578125" style="43"/>
    <col min="2819" max="2822" width="14.7109375" style="43" customWidth="1"/>
    <col min="2823" max="3074" width="11.42578125" style="43"/>
    <col min="3075" max="3078" width="14.7109375" style="43" customWidth="1"/>
    <col min="3079" max="3330" width="11.42578125" style="43"/>
    <col min="3331" max="3334" width="14.7109375" style="43" customWidth="1"/>
    <col min="3335" max="3586" width="11.42578125" style="43"/>
    <col min="3587" max="3590" width="14.7109375" style="43" customWidth="1"/>
    <col min="3591" max="3842" width="11.42578125" style="43"/>
    <col min="3843" max="3846" width="14.7109375" style="43" customWidth="1"/>
    <col min="3847" max="4098" width="11.42578125" style="43"/>
    <col min="4099" max="4102" width="14.7109375" style="43" customWidth="1"/>
    <col min="4103" max="4354" width="11.42578125" style="43"/>
    <col min="4355" max="4358" width="14.7109375" style="43" customWidth="1"/>
    <col min="4359" max="4610" width="11.42578125" style="43"/>
    <col min="4611" max="4614" width="14.7109375" style="43" customWidth="1"/>
    <col min="4615" max="4866" width="11.42578125" style="43"/>
    <col min="4867" max="4870" width="14.7109375" style="43" customWidth="1"/>
    <col min="4871" max="5122" width="11.42578125" style="43"/>
    <col min="5123" max="5126" width="14.7109375" style="43" customWidth="1"/>
    <col min="5127" max="5378" width="11.42578125" style="43"/>
    <col min="5379" max="5382" width="14.7109375" style="43" customWidth="1"/>
    <col min="5383" max="5634" width="11.42578125" style="43"/>
    <col min="5635" max="5638" width="14.7109375" style="43" customWidth="1"/>
    <col min="5639" max="5890" width="11.42578125" style="43"/>
    <col min="5891" max="5894" width="14.7109375" style="43" customWidth="1"/>
    <col min="5895" max="6146" width="11.42578125" style="43"/>
    <col min="6147" max="6150" width="14.7109375" style="43" customWidth="1"/>
    <col min="6151" max="6402" width="11.42578125" style="43"/>
    <col min="6403" max="6406" width="14.7109375" style="43" customWidth="1"/>
    <col min="6407" max="6658" width="11.42578125" style="43"/>
    <col min="6659" max="6662" width="14.7109375" style="43" customWidth="1"/>
    <col min="6663" max="6914" width="11.42578125" style="43"/>
    <col min="6915" max="6918" width="14.7109375" style="43" customWidth="1"/>
    <col min="6919" max="7170" width="11.42578125" style="43"/>
    <col min="7171" max="7174" width="14.7109375" style="43" customWidth="1"/>
    <col min="7175" max="7426" width="11.42578125" style="43"/>
    <col min="7427" max="7430" width="14.7109375" style="43" customWidth="1"/>
    <col min="7431" max="7682" width="11.42578125" style="43"/>
    <col min="7683" max="7686" width="14.7109375" style="43" customWidth="1"/>
    <col min="7687" max="7938" width="11.42578125" style="43"/>
    <col min="7939" max="7942" width="14.7109375" style="43" customWidth="1"/>
    <col min="7943" max="8194" width="11.42578125" style="43"/>
    <col min="8195" max="8198" width="14.7109375" style="43" customWidth="1"/>
    <col min="8199" max="8450" width="11.42578125" style="43"/>
    <col min="8451" max="8454" width="14.7109375" style="43" customWidth="1"/>
    <col min="8455" max="8706" width="11.42578125" style="43"/>
    <col min="8707" max="8710" width="14.7109375" style="43" customWidth="1"/>
    <col min="8711" max="8962" width="11.42578125" style="43"/>
    <col min="8963" max="8966" width="14.7109375" style="43" customWidth="1"/>
    <col min="8967" max="9218" width="11.42578125" style="43"/>
    <col min="9219" max="9222" width="14.7109375" style="43" customWidth="1"/>
    <col min="9223" max="9474" width="11.42578125" style="43"/>
    <col min="9475" max="9478" width="14.7109375" style="43" customWidth="1"/>
    <col min="9479" max="9730" width="11.42578125" style="43"/>
    <col min="9731" max="9734" width="14.7109375" style="43" customWidth="1"/>
    <col min="9735" max="9986" width="11.42578125" style="43"/>
    <col min="9987" max="9990" width="14.7109375" style="43" customWidth="1"/>
    <col min="9991" max="10242" width="11.42578125" style="43"/>
    <col min="10243" max="10246" width="14.7109375" style="43" customWidth="1"/>
    <col min="10247" max="10498" width="11.42578125" style="43"/>
    <col min="10499" max="10502" width="14.7109375" style="43" customWidth="1"/>
    <col min="10503" max="10754" width="11.42578125" style="43"/>
    <col min="10755" max="10758" width="14.7109375" style="43" customWidth="1"/>
    <col min="10759" max="11010" width="11.42578125" style="43"/>
    <col min="11011" max="11014" width="14.7109375" style="43" customWidth="1"/>
    <col min="11015" max="11266" width="11.42578125" style="43"/>
    <col min="11267" max="11270" width="14.7109375" style="43" customWidth="1"/>
    <col min="11271" max="11522" width="11.42578125" style="43"/>
    <col min="11523" max="11526" width="14.7109375" style="43" customWidth="1"/>
    <col min="11527" max="11778" width="11.42578125" style="43"/>
    <col min="11779" max="11782" width="14.7109375" style="43" customWidth="1"/>
    <col min="11783" max="12034" width="11.42578125" style="43"/>
    <col min="12035" max="12038" width="14.7109375" style="43" customWidth="1"/>
    <col min="12039" max="12290" width="11.42578125" style="43"/>
    <col min="12291" max="12294" width="14.7109375" style="43" customWidth="1"/>
    <col min="12295" max="12546" width="11.42578125" style="43"/>
    <col min="12547" max="12550" width="14.7109375" style="43" customWidth="1"/>
    <col min="12551" max="12802" width="11.42578125" style="43"/>
    <col min="12803" max="12806" width="14.7109375" style="43" customWidth="1"/>
    <col min="12807" max="13058" width="11.42578125" style="43"/>
    <col min="13059" max="13062" width="14.7109375" style="43" customWidth="1"/>
    <col min="13063" max="13314" width="11.42578125" style="43"/>
    <col min="13315" max="13318" width="14.7109375" style="43" customWidth="1"/>
    <col min="13319" max="13570" width="11.42578125" style="43"/>
    <col min="13571" max="13574" width="14.7109375" style="43" customWidth="1"/>
    <col min="13575" max="13826" width="11.42578125" style="43"/>
    <col min="13827" max="13830" width="14.7109375" style="43" customWidth="1"/>
    <col min="13831" max="14082" width="11.42578125" style="43"/>
    <col min="14083" max="14086" width="14.7109375" style="43" customWidth="1"/>
    <col min="14087" max="14338" width="11.42578125" style="43"/>
    <col min="14339" max="14342" width="14.7109375" style="43" customWidth="1"/>
    <col min="14343" max="14594" width="11.42578125" style="43"/>
    <col min="14595" max="14598" width="14.7109375" style="43" customWidth="1"/>
    <col min="14599" max="14850" width="11.42578125" style="43"/>
    <col min="14851" max="14854" width="14.7109375" style="43" customWidth="1"/>
    <col min="14855" max="15106" width="11.42578125" style="43"/>
    <col min="15107" max="15110" width="14.7109375" style="43" customWidth="1"/>
    <col min="15111" max="15362" width="11.42578125" style="43"/>
    <col min="15363" max="15366" width="14.7109375" style="43" customWidth="1"/>
    <col min="15367" max="15618" width="11.42578125" style="43"/>
    <col min="15619" max="15622" width="14.7109375" style="43" customWidth="1"/>
    <col min="15623" max="15874" width="11.42578125" style="43"/>
    <col min="15875" max="15878" width="14.7109375" style="43" customWidth="1"/>
    <col min="15879" max="16130" width="11.42578125" style="43"/>
    <col min="16131" max="16134" width="14.7109375" style="43" customWidth="1"/>
    <col min="16135" max="16384" width="11.42578125" style="43"/>
  </cols>
  <sheetData>
    <row r="1" spans="1:11" ht="61.15" customHeight="1">
      <c r="A1" s="75" t="s">
        <v>532</v>
      </c>
      <c r="B1" s="75"/>
      <c r="C1" s="75"/>
      <c r="D1" s="75"/>
      <c r="E1" s="75"/>
      <c r="F1" s="75"/>
      <c r="G1" s="74"/>
      <c r="H1" s="74"/>
      <c r="I1" s="74"/>
      <c r="J1" s="74"/>
      <c r="K1" s="74"/>
    </row>
    <row r="28" spans="1:6" ht="15">
      <c r="E28"/>
      <c r="F28"/>
    </row>
    <row r="29" spans="1:6" ht="18" customHeight="1" thickBot="1">
      <c r="E29"/>
      <c r="F29"/>
    </row>
    <row r="30" spans="1:6" ht="35.25" customHeight="1" thickBot="1">
      <c r="A30" s="555" t="s">
        <v>245</v>
      </c>
      <c r="B30" s="555" t="s">
        <v>533</v>
      </c>
      <c r="C30" s="555" t="s">
        <v>534</v>
      </c>
      <c r="E30"/>
      <c r="F30"/>
    </row>
    <row r="31" spans="1:6" ht="18" customHeight="1">
      <c r="A31" s="194">
        <v>2000</v>
      </c>
      <c r="B31" s="341">
        <v>80421</v>
      </c>
      <c r="C31" s="217">
        <v>58273</v>
      </c>
      <c r="E31"/>
      <c r="F31"/>
    </row>
    <row r="32" spans="1:6" ht="18" customHeight="1">
      <c r="A32" s="194">
        <v>2001</v>
      </c>
      <c r="B32" s="341">
        <v>64042</v>
      </c>
      <c r="C32" s="217">
        <v>100869</v>
      </c>
      <c r="E32"/>
      <c r="F32"/>
    </row>
    <row r="33" spans="1:6" ht="18" customHeight="1">
      <c r="A33" s="194">
        <v>2002</v>
      </c>
      <c r="B33" s="341">
        <v>46964</v>
      </c>
      <c r="C33" s="217">
        <v>178952</v>
      </c>
      <c r="E33"/>
      <c r="F33"/>
    </row>
    <row r="34" spans="1:6" ht="18" customHeight="1">
      <c r="A34" s="194">
        <v>2003</v>
      </c>
      <c r="B34" s="341">
        <v>32720</v>
      </c>
      <c r="C34" s="217">
        <v>176407</v>
      </c>
      <c r="E34"/>
      <c r="F34"/>
    </row>
    <row r="35" spans="1:6" ht="18" customHeight="1">
      <c r="A35" s="194">
        <v>2004</v>
      </c>
      <c r="B35" s="341">
        <v>26096</v>
      </c>
      <c r="C35" s="217">
        <v>179107</v>
      </c>
      <c r="E35"/>
      <c r="F35"/>
    </row>
    <row r="36" spans="1:6" ht="18" customHeight="1">
      <c r="A36" s="194">
        <v>2005</v>
      </c>
      <c r="B36" s="341">
        <v>23372</v>
      </c>
      <c r="C36" s="217">
        <v>201707</v>
      </c>
      <c r="E36"/>
      <c r="F36"/>
    </row>
    <row r="37" spans="1:6" ht="18" customHeight="1">
      <c r="A37" s="194">
        <v>2006</v>
      </c>
      <c r="B37" s="341">
        <v>19115</v>
      </c>
      <c r="C37" s="217">
        <v>224257</v>
      </c>
      <c r="E37"/>
      <c r="F37"/>
    </row>
    <row r="38" spans="1:6" ht="18" customHeight="1">
      <c r="A38" s="194">
        <v>2007</v>
      </c>
      <c r="B38" s="341">
        <v>12845</v>
      </c>
      <c r="C38" s="217">
        <v>231868</v>
      </c>
      <c r="E38"/>
      <c r="F38"/>
    </row>
    <row r="39" spans="1:6" ht="18" customHeight="1">
      <c r="A39" s="963">
        <v>2008</v>
      </c>
      <c r="B39" s="342">
        <v>7134</v>
      </c>
      <c r="C39" s="248">
        <v>328456</v>
      </c>
      <c r="E39"/>
      <c r="F39"/>
    </row>
    <row r="40" spans="1:6" ht="18" customHeight="1">
      <c r="A40" s="194">
        <v>2009</v>
      </c>
      <c r="B40" s="341">
        <v>6070</v>
      </c>
      <c r="C40" s="217">
        <v>358211</v>
      </c>
      <c r="E40"/>
      <c r="F40"/>
    </row>
    <row r="41" spans="1:6" ht="18" customHeight="1">
      <c r="A41" s="194">
        <v>2010</v>
      </c>
      <c r="B41" s="341">
        <v>3978</v>
      </c>
      <c r="C41" s="217">
        <v>363757</v>
      </c>
      <c r="E41"/>
      <c r="F41"/>
    </row>
    <row r="42" spans="1:6" ht="18" customHeight="1">
      <c r="A42" s="194">
        <v>2011</v>
      </c>
      <c r="B42" s="341">
        <v>3529</v>
      </c>
      <c r="C42" s="217">
        <v>344978</v>
      </c>
      <c r="E42"/>
      <c r="F42"/>
    </row>
    <row r="43" spans="1:6" ht="18" customHeight="1">
      <c r="A43" s="194">
        <v>2012</v>
      </c>
      <c r="B43" s="341">
        <v>2560</v>
      </c>
      <c r="C43" s="217">
        <v>352242</v>
      </c>
      <c r="E43"/>
      <c r="F43"/>
    </row>
    <row r="44" spans="1:6" ht="18" customHeight="1">
      <c r="A44" s="194">
        <v>2013</v>
      </c>
      <c r="B44" s="341">
        <v>2858</v>
      </c>
      <c r="C44" s="217">
        <v>374439</v>
      </c>
      <c r="E44"/>
      <c r="F44"/>
    </row>
    <row r="45" spans="1:6" ht="18" customHeight="1">
      <c r="A45" s="194">
        <v>2014</v>
      </c>
      <c r="B45" s="341">
        <v>3882</v>
      </c>
      <c r="C45" s="217">
        <v>405297</v>
      </c>
      <c r="E45"/>
      <c r="F45"/>
    </row>
    <row r="46" spans="1:6" ht="18" customHeight="1">
      <c r="A46" s="194">
        <v>2015</v>
      </c>
      <c r="B46" s="341">
        <v>3470</v>
      </c>
      <c r="C46" s="217">
        <v>394167</v>
      </c>
      <c r="E46"/>
      <c r="F46"/>
    </row>
    <row r="47" spans="1:6" ht="18" customHeight="1">
      <c r="A47" s="194">
        <v>2016</v>
      </c>
      <c r="B47" s="341">
        <v>2312</v>
      </c>
      <c r="C47" s="217">
        <v>421304</v>
      </c>
    </row>
    <row r="48" spans="1:6" ht="18" customHeight="1" thickBot="1">
      <c r="A48" s="195">
        <v>2017</v>
      </c>
      <c r="B48" s="343">
        <v>1988</v>
      </c>
      <c r="C48" s="215">
        <v>445939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I10" sqref="I10"/>
    </sheetView>
  </sheetViews>
  <sheetFormatPr baseColWidth="10" defaultRowHeight="12.75"/>
  <cols>
    <col min="1" max="1" width="11.42578125" style="43"/>
    <col min="2" max="2" width="10.85546875" style="43" customWidth="1"/>
    <col min="3" max="3" width="13.28515625" style="43" customWidth="1"/>
    <col min="4" max="4" width="10.5703125" style="43" customWidth="1"/>
    <col min="5" max="5" width="13.28515625" style="43" customWidth="1"/>
    <col min="6" max="6" width="11" style="43" customWidth="1"/>
    <col min="7" max="7" width="14.28515625" style="43" customWidth="1"/>
    <col min="8" max="8" width="14.7109375" style="43" customWidth="1"/>
    <col min="9" max="257" width="11.42578125" style="43"/>
    <col min="258" max="264" width="14.7109375" style="43" customWidth="1"/>
    <col min="265" max="513" width="11.42578125" style="43"/>
    <col min="514" max="520" width="14.7109375" style="43" customWidth="1"/>
    <col min="521" max="769" width="11.42578125" style="43"/>
    <col min="770" max="776" width="14.7109375" style="43" customWidth="1"/>
    <col min="777" max="1025" width="11.42578125" style="43"/>
    <col min="1026" max="1032" width="14.7109375" style="43" customWidth="1"/>
    <col min="1033" max="1281" width="11.42578125" style="43"/>
    <col min="1282" max="1288" width="14.7109375" style="43" customWidth="1"/>
    <col min="1289" max="1537" width="11.42578125" style="43"/>
    <col min="1538" max="1544" width="14.7109375" style="43" customWidth="1"/>
    <col min="1545" max="1793" width="11.42578125" style="43"/>
    <col min="1794" max="1800" width="14.7109375" style="43" customWidth="1"/>
    <col min="1801" max="2049" width="11.42578125" style="43"/>
    <col min="2050" max="2056" width="14.7109375" style="43" customWidth="1"/>
    <col min="2057" max="2305" width="11.42578125" style="43"/>
    <col min="2306" max="2312" width="14.7109375" style="43" customWidth="1"/>
    <col min="2313" max="2561" width="11.42578125" style="43"/>
    <col min="2562" max="2568" width="14.7109375" style="43" customWidth="1"/>
    <col min="2569" max="2817" width="11.42578125" style="43"/>
    <col min="2818" max="2824" width="14.7109375" style="43" customWidth="1"/>
    <col min="2825" max="3073" width="11.42578125" style="43"/>
    <col min="3074" max="3080" width="14.7109375" style="43" customWidth="1"/>
    <col min="3081" max="3329" width="11.42578125" style="43"/>
    <col min="3330" max="3336" width="14.7109375" style="43" customWidth="1"/>
    <col min="3337" max="3585" width="11.42578125" style="43"/>
    <col min="3586" max="3592" width="14.7109375" style="43" customWidth="1"/>
    <col min="3593" max="3841" width="11.42578125" style="43"/>
    <col min="3842" max="3848" width="14.7109375" style="43" customWidth="1"/>
    <col min="3849" max="4097" width="11.42578125" style="43"/>
    <col min="4098" max="4104" width="14.7109375" style="43" customWidth="1"/>
    <col min="4105" max="4353" width="11.42578125" style="43"/>
    <col min="4354" max="4360" width="14.7109375" style="43" customWidth="1"/>
    <col min="4361" max="4609" width="11.42578125" style="43"/>
    <col min="4610" max="4616" width="14.7109375" style="43" customWidth="1"/>
    <col min="4617" max="4865" width="11.42578125" style="43"/>
    <col min="4866" max="4872" width="14.7109375" style="43" customWidth="1"/>
    <col min="4873" max="5121" width="11.42578125" style="43"/>
    <col min="5122" max="5128" width="14.7109375" style="43" customWidth="1"/>
    <col min="5129" max="5377" width="11.42578125" style="43"/>
    <col min="5378" max="5384" width="14.7109375" style="43" customWidth="1"/>
    <col min="5385" max="5633" width="11.42578125" style="43"/>
    <col min="5634" max="5640" width="14.7109375" style="43" customWidth="1"/>
    <col min="5641" max="5889" width="11.42578125" style="43"/>
    <col min="5890" max="5896" width="14.7109375" style="43" customWidth="1"/>
    <col min="5897" max="6145" width="11.42578125" style="43"/>
    <col min="6146" max="6152" width="14.7109375" style="43" customWidth="1"/>
    <col min="6153" max="6401" width="11.42578125" style="43"/>
    <col min="6402" max="6408" width="14.7109375" style="43" customWidth="1"/>
    <col min="6409" max="6657" width="11.42578125" style="43"/>
    <col min="6658" max="6664" width="14.7109375" style="43" customWidth="1"/>
    <col min="6665" max="6913" width="11.42578125" style="43"/>
    <col min="6914" max="6920" width="14.7109375" style="43" customWidth="1"/>
    <col min="6921" max="7169" width="11.42578125" style="43"/>
    <col min="7170" max="7176" width="14.7109375" style="43" customWidth="1"/>
    <col min="7177" max="7425" width="11.42578125" style="43"/>
    <col min="7426" max="7432" width="14.7109375" style="43" customWidth="1"/>
    <col min="7433" max="7681" width="11.42578125" style="43"/>
    <col min="7682" max="7688" width="14.7109375" style="43" customWidth="1"/>
    <col min="7689" max="7937" width="11.42578125" style="43"/>
    <col min="7938" max="7944" width="14.7109375" style="43" customWidth="1"/>
    <col min="7945" max="8193" width="11.42578125" style="43"/>
    <col min="8194" max="8200" width="14.7109375" style="43" customWidth="1"/>
    <col min="8201" max="8449" width="11.42578125" style="43"/>
    <col min="8450" max="8456" width="14.7109375" style="43" customWidth="1"/>
    <col min="8457" max="8705" width="11.42578125" style="43"/>
    <col min="8706" max="8712" width="14.7109375" style="43" customWidth="1"/>
    <col min="8713" max="8961" width="11.42578125" style="43"/>
    <col min="8962" max="8968" width="14.7109375" style="43" customWidth="1"/>
    <col min="8969" max="9217" width="11.42578125" style="43"/>
    <col min="9218" max="9224" width="14.7109375" style="43" customWidth="1"/>
    <col min="9225" max="9473" width="11.42578125" style="43"/>
    <col min="9474" max="9480" width="14.7109375" style="43" customWidth="1"/>
    <col min="9481" max="9729" width="11.42578125" style="43"/>
    <col min="9730" max="9736" width="14.7109375" style="43" customWidth="1"/>
    <col min="9737" max="9985" width="11.42578125" style="43"/>
    <col min="9986" max="9992" width="14.7109375" style="43" customWidth="1"/>
    <col min="9993" max="10241" width="11.42578125" style="43"/>
    <col min="10242" max="10248" width="14.7109375" style="43" customWidth="1"/>
    <col min="10249" max="10497" width="11.42578125" style="43"/>
    <col min="10498" max="10504" width="14.7109375" style="43" customWidth="1"/>
    <col min="10505" max="10753" width="11.42578125" style="43"/>
    <col min="10754" max="10760" width="14.7109375" style="43" customWidth="1"/>
    <col min="10761" max="11009" width="11.42578125" style="43"/>
    <col min="11010" max="11016" width="14.7109375" style="43" customWidth="1"/>
    <col min="11017" max="11265" width="11.42578125" style="43"/>
    <col min="11266" max="11272" width="14.7109375" style="43" customWidth="1"/>
    <col min="11273" max="11521" width="11.42578125" style="43"/>
    <col min="11522" max="11528" width="14.7109375" style="43" customWidth="1"/>
    <col min="11529" max="11777" width="11.42578125" style="43"/>
    <col min="11778" max="11784" width="14.7109375" style="43" customWidth="1"/>
    <col min="11785" max="12033" width="11.42578125" style="43"/>
    <col min="12034" max="12040" width="14.7109375" style="43" customWidth="1"/>
    <col min="12041" max="12289" width="11.42578125" style="43"/>
    <col min="12290" max="12296" width="14.7109375" style="43" customWidth="1"/>
    <col min="12297" max="12545" width="11.42578125" style="43"/>
    <col min="12546" max="12552" width="14.7109375" style="43" customWidth="1"/>
    <col min="12553" max="12801" width="11.42578125" style="43"/>
    <col min="12802" max="12808" width="14.7109375" style="43" customWidth="1"/>
    <col min="12809" max="13057" width="11.42578125" style="43"/>
    <col min="13058" max="13064" width="14.7109375" style="43" customWidth="1"/>
    <col min="13065" max="13313" width="11.42578125" style="43"/>
    <col min="13314" max="13320" width="14.7109375" style="43" customWidth="1"/>
    <col min="13321" max="13569" width="11.42578125" style="43"/>
    <col min="13570" max="13576" width="14.7109375" style="43" customWidth="1"/>
    <col min="13577" max="13825" width="11.42578125" style="43"/>
    <col min="13826" max="13832" width="14.7109375" style="43" customWidth="1"/>
    <col min="13833" max="14081" width="11.42578125" style="43"/>
    <col min="14082" max="14088" width="14.7109375" style="43" customWidth="1"/>
    <col min="14089" max="14337" width="11.42578125" style="43"/>
    <col min="14338" max="14344" width="14.7109375" style="43" customWidth="1"/>
    <col min="14345" max="14593" width="11.42578125" style="43"/>
    <col min="14594" max="14600" width="14.7109375" style="43" customWidth="1"/>
    <col min="14601" max="14849" width="11.42578125" style="43"/>
    <col min="14850" max="14856" width="14.7109375" style="43" customWidth="1"/>
    <col min="14857" max="15105" width="11.42578125" style="43"/>
    <col min="15106" max="15112" width="14.7109375" style="43" customWidth="1"/>
    <col min="15113" max="15361" width="11.42578125" style="43"/>
    <col min="15362" max="15368" width="14.7109375" style="43" customWidth="1"/>
    <col min="15369" max="15617" width="11.42578125" style="43"/>
    <col min="15618" max="15624" width="14.7109375" style="43" customWidth="1"/>
    <col min="15625" max="15873" width="11.42578125" style="43"/>
    <col min="15874" max="15880" width="14.7109375" style="43" customWidth="1"/>
    <col min="15881" max="16129" width="11.42578125" style="43"/>
    <col min="16130" max="16136" width="14.7109375" style="43" customWidth="1"/>
    <col min="16137" max="16384" width="11.42578125" style="43"/>
  </cols>
  <sheetData>
    <row r="1" spans="1:12" ht="61.15" customHeight="1">
      <c r="A1" s="75" t="s">
        <v>535</v>
      </c>
      <c r="B1" s="75"/>
      <c r="C1" s="75"/>
      <c r="D1" s="75"/>
      <c r="E1" s="75"/>
      <c r="F1" s="75"/>
      <c r="G1" s="75"/>
      <c r="H1" s="74"/>
      <c r="I1" s="74"/>
      <c r="J1" s="74"/>
      <c r="K1" s="74"/>
      <c r="L1" s="74"/>
    </row>
    <row r="2" spans="1:12" ht="13.5" thickBot="1">
      <c r="A2" s="76"/>
    </row>
    <row r="3" spans="1:12" ht="19.899999999999999" customHeight="1" thickBot="1">
      <c r="B3" s="1063" t="s">
        <v>537</v>
      </c>
      <c r="C3" s="1064"/>
      <c r="D3" s="1063" t="s">
        <v>538</v>
      </c>
      <c r="E3" s="1064"/>
      <c r="F3" s="1063" t="s">
        <v>264</v>
      </c>
      <c r="G3" s="1064"/>
    </row>
    <row r="4" spans="1:12" ht="27" customHeight="1" thickBot="1">
      <c r="A4" s="587" t="s">
        <v>245</v>
      </c>
      <c r="B4" s="585" t="s">
        <v>48</v>
      </c>
      <c r="C4" s="586" t="s">
        <v>162</v>
      </c>
      <c r="D4" s="585" t="s">
        <v>48</v>
      </c>
      <c r="E4" s="586" t="s">
        <v>162</v>
      </c>
      <c r="F4" s="585" t="s">
        <v>48</v>
      </c>
      <c r="G4" s="586" t="s">
        <v>536</v>
      </c>
    </row>
    <row r="5" spans="1:12" ht="18" customHeight="1">
      <c r="A5" s="194">
        <v>2009</v>
      </c>
      <c r="B5" s="344">
        <v>12342</v>
      </c>
      <c r="C5" s="1117">
        <f t="shared" ref="C5:C12" si="0">B5/F5</f>
        <v>1</v>
      </c>
      <c r="D5" s="223">
        <v>0</v>
      </c>
      <c r="E5" s="1119">
        <v>0</v>
      </c>
      <c r="F5" s="344">
        <f>B5+D5</f>
        <v>12342</v>
      </c>
      <c r="G5" s="1123" t="s">
        <v>9</v>
      </c>
      <c r="H5" s="141"/>
    </row>
    <row r="6" spans="1:12" ht="18" customHeight="1">
      <c r="A6" s="194">
        <v>2010</v>
      </c>
      <c r="B6" s="345">
        <v>12401</v>
      </c>
      <c r="C6" s="1117">
        <f t="shared" si="0"/>
        <v>0.90976450737290004</v>
      </c>
      <c r="D6" s="249">
        <v>1230</v>
      </c>
      <c r="E6" s="1120">
        <f t="shared" ref="E6:E12" si="1">D6/F6</f>
        <v>9.0235492627099997E-2</v>
      </c>
      <c r="F6" s="345">
        <f t="shared" ref="F6:F13" si="2">B6+D6</f>
        <v>13631</v>
      </c>
      <c r="G6" s="987">
        <f>(F6-F5)/F5</f>
        <v>0.10444012315670069</v>
      </c>
      <c r="H6" s="141"/>
    </row>
    <row r="7" spans="1:12" ht="18" customHeight="1">
      <c r="A7" s="194">
        <v>2011</v>
      </c>
      <c r="B7" s="345">
        <v>11496</v>
      </c>
      <c r="C7" s="1117">
        <f t="shared" si="0"/>
        <v>0.84922804166358867</v>
      </c>
      <c r="D7" s="249">
        <v>2041</v>
      </c>
      <c r="E7" s="1120">
        <f t="shared" si="1"/>
        <v>0.15077195833641133</v>
      </c>
      <c r="F7" s="345">
        <f t="shared" si="2"/>
        <v>13537</v>
      </c>
      <c r="G7" s="987">
        <f t="shared" ref="G7:G12" si="3">(F7-F6)/F6</f>
        <v>-6.8960457780060155E-3</v>
      </c>
      <c r="H7" s="141"/>
    </row>
    <row r="8" spans="1:12" ht="18" customHeight="1">
      <c r="A8" s="194">
        <v>2012</v>
      </c>
      <c r="B8" s="345">
        <v>10502</v>
      </c>
      <c r="C8" s="1117">
        <f t="shared" si="0"/>
        <v>0.70639671756238653</v>
      </c>
      <c r="D8" s="249">
        <v>4365</v>
      </c>
      <c r="E8" s="1120">
        <f t="shared" si="1"/>
        <v>0.29360328243761352</v>
      </c>
      <c r="F8" s="345">
        <f t="shared" si="2"/>
        <v>14867</v>
      </c>
      <c r="G8" s="987">
        <f t="shared" si="3"/>
        <v>9.8249242815985821E-2</v>
      </c>
      <c r="H8" s="141"/>
    </row>
    <row r="9" spans="1:12" ht="18" customHeight="1">
      <c r="A9" s="194">
        <v>2013</v>
      </c>
      <c r="B9" s="345">
        <v>6350</v>
      </c>
      <c r="C9" s="1117">
        <f t="shared" si="0"/>
        <v>0.31705612142999801</v>
      </c>
      <c r="D9" s="249">
        <v>13678</v>
      </c>
      <c r="E9" s="1120">
        <f t="shared" si="1"/>
        <v>0.68294387857000205</v>
      </c>
      <c r="F9" s="345">
        <f t="shared" si="2"/>
        <v>20028</v>
      </c>
      <c r="G9" s="987">
        <f t="shared" si="3"/>
        <v>0.3471446828546445</v>
      </c>
      <c r="H9" s="141"/>
    </row>
    <row r="10" spans="1:12" ht="18" customHeight="1">
      <c r="A10" s="194">
        <v>2014</v>
      </c>
      <c r="B10" s="345">
        <v>4262</v>
      </c>
      <c r="C10" s="1117">
        <f t="shared" si="0"/>
        <v>0.20609284332688588</v>
      </c>
      <c r="D10" s="249">
        <v>16418</v>
      </c>
      <c r="E10" s="1120">
        <f t="shared" si="1"/>
        <v>0.79390715667311407</v>
      </c>
      <c r="F10" s="345">
        <f t="shared" si="2"/>
        <v>20680</v>
      </c>
      <c r="G10" s="987">
        <f t="shared" si="3"/>
        <v>3.255442380667066E-2</v>
      </c>
      <c r="H10" s="141"/>
    </row>
    <row r="11" spans="1:12" ht="18" customHeight="1">
      <c r="A11" s="194">
        <v>2015</v>
      </c>
      <c r="B11" s="345">
        <v>3452</v>
      </c>
      <c r="C11" s="1117">
        <f t="shared" si="0"/>
        <v>0.14600516008966713</v>
      </c>
      <c r="D11" s="249">
        <v>20191</v>
      </c>
      <c r="E11" s="1120">
        <f t="shared" si="1"/>
        <v>0.85399483991033287</v>
      </c>
      <c r="F11" s="345">
        <f t="shared" si="2"/>
        <v>23643</v>
      </c>
      <c r="G11" s="987">
        <f t="shared" si="3"/>
        <v>0.14327852998065765</v>
      </c>
      <c r="H11" s="141"/>
    </row>
    <row r="12" spans="1:12" ht="18" customHeight="1">
      <c r="A12" s="194">
        <v>2016</v>
      </c>
      <c r="B12" s="345">
        <v>2875</v>
      </c>
      <c r="C12" s="1117">
        <f t="shared" si="0"/>
        <v>0.12848013585377843</v>
      </c>
      <c r="D12" s="249">
        <v>19502</v>
      </c>
      <c r="E12" s="1120">
        <f t="shared" si="1"/>
        <v>0.87151986414622151</v>
      </c>
      <c r="F12" s="345">
        <f t="shared" si="2"/>
        <v>22377</v>
      </c>
      <c r="G12" s="987">
        <f t="shared" si="3"/>
        <v>-5.3546504250729605E-2</v>
      </c>
      <c r="H12" s="141"/>
    </row>
    <row r="13" spans="1:12" ht="18" customHeight="1" thickBot="1">
      <c r="A13" s="195">
        <v>2017</v>
      </c>
      <c r="B13" s="346">
        <v>1970</v>
      </c>
      <c r="C13" s="1118">
        <f t="shared" ref="C13" si="4">B13/F13</f>
        <v>8.7934651609159489E-2</v>
      </c>
      <c r="D13" s="347">
        <v>20433</v>
      </c>
      <c r="E13" s="1121">
        <f t="shared" ref="E13" si="5">D13/F13</f>
        <v>0.91206534839084052</v>
      </c>
      <c r="F13" s="346">
        <f t="shared" si="2"/>
        <v>22403</v>
      </c>
      <c r="G13" s="1122">
        <f t="shared" ref="G13" si="6">(F13-F12)/F12</f>
        <v>1.1619073155472136E-3</v>
      </c>
      <c r="H13" s="141"/>
    </row>
    <row r="40" spans="1:8" ht="26.25" thickBot="1">
      <c r="A40" s="142" t="s">
        <v>1</v>
      </c>
      <c r="B40" s="142" t="s">
        <v>6</v>
      </c>
      <c r="C40" s="142" t="s">
        <v>7</v>
      </c>
      <c r="D40" s="142" t="s">
        <v>0</v>
      </c>
      <c r="E40" s="142"/>
      <c r="F40" s="142"/>
      <c r="G40" s="142" t="s">
        <v>8</v>
      </c>
      <c r="H40" s="142" t="s">
        <v>8</v>
      </c>
    </row>
    <row r="41" spans="1:8">
      <c r="A41" s="143">
        <v>2009</v>
      </c>
      <c r="B41" s="144">
        <v>12342</v>
      </c>
      <c r="C41" s="144">
        <v>12342</v>
      </c>
      <c r="D41" s="145">
        <v>1</v>
      </c>
      <c r="E41" s="145"/>
      <c r="F41" s="145"/>
      <c r="G41" s="143" t="s">
        <v>9</v>
      </c>
      <c r="H41" s="143" t="s">
        <v>9</v>
      </c>
    </row>
    <row r="42" spans="1:8">
      <c r="A42" s="143">
        <v>2010</v>
      </c>
      <c r="B42" s="144">
        <v>13631</v>
      </c>
      <c r="C42" s="144">
        <v>12401</v>
      </c>
      <c r="D42" s="145">
        <v>0.90980000000000005</v>
      </c>
      <c r="E42" s="145"/>
      <c r="F42" s="145"/>
      <c r="G42" s="144">
        <v>1230</v>
      </c>
      <c r="H42" s="144">
        <v>1230</v>
      </c>
    </row>
    <row r="43" spans="1:8">
      <c r="A43" s="143">
        <v>2011</v>
      </c>
      <c r="B43" s="144">
        <v>13537</v>
      </c>
      <c r="C43" s="144">
        <v>11496</v>
      </c>
      <c r="D43" s="145">
        <v>0.84919999999999995</v>
      </c>
      <c r="E43" s="145"/>
      <c r="F43" s="145"/>
      <c r="G43" s="144">
        <v>2041</v>
      </c>
      <c r="H43" s="144">
        <v>2041</v>
      </c>
    </row>
    <row r="44" spans="1:8">
      <c r="A44" s="143">
        <v>2012</v>
      </c>
      <c r="B44" s="144">
        <v>14867</v>
      </c>
      <c r="C44" s="144">
        <v>10502</v>
      </c>
      <c r="D44" s="145">
        <v>0.70640000000000003</v>
      </c>
      <c r="E44" s="145"/>
      <c r="F44" s="145"/>
      <c r="G44" s="144">
        <v>4365</v>
      </c>
      <c r="H44" s="144">
        <v>4365</v>
      </c>
    </row>
    <row r="45" spans="1:8">
      <c r="A45" s="143">
        <v>2013</v>
      </c>
      <c r="B45" s="144">
        <v>20028</v>
      </c>
      <c r="C45" s="144">
        <v>6350</v>
      </c>
      <c r="D45" s="145">
        <v>0.31709999999999999</v>
      </c>
      <c r="E45" s="145"/>
      <c r="F45" s="145"/>
      <c r="G45" s="144">
        <v>13678</v>
      </c>
      <c r="H45" s="144">
        <v>13678</v>
      </c>
    </row>
    <row r="46" spans="1:8">
      <c r="A46" s="143">
        <v>2014</v>
      </c>
      <c r="B46" s="144">
        <v>20680</v>
      </c>
      <c r="C46" s="144">
        <v>4262</v>
      </c>
      <c r="D46" s="145">
        <v>0.20610000000000001</v>
      </c>
      <c r="E46" s="145"/>
      <c r="F46" s="145"/>
      <c r="G46" s="144">
        <v>16418</v>
      </c>
      <c r="H46" s="144">
        <v>16418</v>
      </c>
    </row>
    <row r="47" spans="1:8">
      <c r="A47" s="143">
        <v>2015</v>
      </c>
      <c r="B47" s="144">
        <v>23643</v>
      </c>
      <c r="C47" s="144">
        <v>3452</v>
      </c>
      <c r="D47" s="145">
        <v>0.14599999999999999</v>
      </c>
      <c r="E47" s="145"/>
      <c r="F47" s="145"/>
      <c r="G47" s="144">
        <v>20191</v>
      </c>
      <c r="H47" s="144">
        <v>20191</v>
      </c>
    </row>
    <row r="48" spans="1:8">
      <c r="A48" s="143">
        <v>2016</v>
      </c>
      <c r="B48" s="144">
        <v>22377</v>
      </c>
      <c r="C48" s="144">
        <v>2875</v>
      </c>
      <c r="D48" s="145">
        <v>0.1285</v>
      </c>
      <c r="E48" s="145"/>
      <c r="F48" s="145"/>
      <c r="G48" s="144">
        <v>19502</v>
      </c>
      <c r="H48" s="144">
        <v>19502</v>
      </c>
    </row>
  </sheetData>
  <mergeCells count="3">
    <mergeCell ref="B3:C3"/>
    <mergeCell ref="D3:E3"/>
    <mergeCell ref="F3:G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J29" sqref="J29"/>
    </sheetView>
  </sheetViews>
  <sheetFormatPr baseColWidth="10" defaultRowHeight="12.75"/>
  <cols>
    <col min="1" max="2" width="11.42578125" style="43"/>
    <col min="3" max="4" width="14.7109375" style="43" customWidth="1"/>
    <col min="5" max="258" width="11.42578125" style="43"/>
    <col min="259" max="260" width="14.7109375" style="43" customWidth="1"/>
    <col min="261" max="514" width="11.42578125" style="43"/>
    <col min="515" max="516" width="14.7109375" style="43" customWidth="1"/>
    <col min="517" max="770" width="11.42578125" style="43"/>
    <col min="771" max="772" width="14.7109375" style="43" customWidth="1"/>
    <col min="773" max="1026" width="11.42578125" style="43"/>
    <col min="1027" max="1028" width="14.7109375" style="43" customWidth="1"/>
    <col min="1029" max="1282" width="11.42578125" style="43"/>
    <col min="1283" max="1284" width="14.7109375" style="43" customWidth="1"/>
    <col min="1285" max="1538" width="11.42578125" style="43"/>
    <col min="1539" max="1540" width="14.7109375" style="43" customWidth="1"/>
    <col min="1541" max="1794" width="11.42578125" style="43"/>
    <col min="1795" max="1796" width="14.7109375" style="43" customWidth="1"/>
    <col min="1797" max="2050" width="11.42578125" style="43"/>
    <col min="2051" max="2052" width="14.7109375" style="43" customWidth="1"/>
    <col min="2053" max="2306" width="11.42578125" style="43"/>
    <col min="2307" max="2308" width="14.7109375" style="43" customWidth="1"/>
    <col min="2309" max="2562" width="11.42578125" style="43"/>
    <col min="2563" max="2564" width="14.7109375" style="43" customWidth="1"/>
    <col min="2565" max="2818" width="11.42578125" style="43"/>
    <col min="2819" max="2820" width="14.7109375" style="43" customWidth="1"/>
    <col min="2821" max="3074" width="11.42578125" style="43"/>
    <col min="3075" max="3076" width="14.7109375" style="43" customWidth="1"/>
    <col min="3077" max="3330" width="11.42578125" style="43"/>
    <col min="3331" max="3332" width="14.7109375" style="43" customWidth="1"/>
    <col min="3333" max="3586" width="11.42578125" style="43"/>
    <col min="3587" max="3588" width="14.7109375" style="43" customWidth="1"/>
    <col min="3589" max="3842" width="11.42578125" style="43"/>
    <col min="3843" max="3844" width="14.7109375" style="43" customWidth="1"/>
    <col min="3845" max="4098" width="11.42578125" style="43"/>
    <col min="4099" max="4100" width="14.7109375" style="43" customWidth="1"/>
    <col min="4101" max="4354" width="11.42578125" style="43"/>
    <col min="4355" max="4356" width="14.7109375" style="43" customWidth="1"/>
    <col min="4357" max="4610" width="11.42578125" style="43"/>
    <col min="4611" max="4612" width="14.7109375" style="43" customWidth="1"/>
    <col min="4613" max="4866" width="11.42578125" style="43"/>
    <col min="4867" max="4868" width="14.7109375" style="43" customWidth="1"/>
    <col min="4869" max="5122" width="11.42578125" style="43"/>
    <col min="5123" max="5124" width="14.7109375" style="43" customWidth="1"/>
    <col min="5125" max="5378" width="11.42578125" style="43"/>
    <col min="5379" max="5380" width="14.7109375" style="43" customWidth="1"/>
    <col min="5381" max="5634" width="11.42578125" style="43"/>
    <col min="5635" max="5636" width="14.7109375" style="43" customWidth="1"/>
    <col min="5637" max="5890" width="11.42578125" style="43"/>
    <col min="5891" max="5892" width="14.7109375" style="43" customWidth="1"/>
    <col min="5893" max="6146" width="11.42578125" style="43"/>
    <col min="6147" max="6148" width="14.7109375" style="43" customWidth="1"/>
    <col min="6149" max="6402" width="11.42578125" style="43"/>
    <col min="6403" max="6404" width="14.7109375" style="43" customWidth="1"/>
    <col min="6405" max="6658" width="11.42578125" style="43"/>
    <col min="6659" max="6660" width="14.7109375" style="43" customWidth="1"/>
    <col min="6661" max="6914" width="11.42578125" style="43"/>
    <col min="6915" max="6916" width="14.7109375" style="43" customWidth="1"/>
    <col min="6917" max="7170" width="11.42578125" style="43"/>
    <col min="7171" max="7172" width="14.7109375" style="43" customWidth="1"/>
    <col min="7173" max="7426" width="11.42578125" style="43"/>
    <col min="7427" max="7428" width="14.7109375" style="43" customWidth="1"/>
    <col min="7429" max="7682" width="11.42578125" style="43"/>
    <col min="7683" max="7684" width="14.7109375" style="43" customWidth="1"/>
    <col min="7685" max="7938" width="11.42578125" style="43"/>
    <col min="7939" max="7940" width="14.7109375" style="43" customWidth="1"/>
    <col min="7941" max="8194" width="11.42578125" style="43"/>
    <col min="8195" max="8196" width="14.7109375" style="43" customWidth="1"/>
    <col min="8197" max="8450" width="11.42578125" style="43"/>
    <col min="8451" max="8452" width="14.7109375" style="43" customWidth="1"/>
    <col min="8453" max="8706" width="11.42578125" style="43"/>
    <col min="8707" max="8708" width="14.7109375" style="43" customWidth="1"/>
    <col min="8709" max="8962" width="11.42578125" style="43"/>
    <col min="8963" max="8964" width="14.7109375" style="43" customWidth="1"/>
    <col min="8965" max="9218" width="11.42578125" style="43"/>
    <col min="9219" max="9220" width="14.7109375" style="43" customWidth="1"/>
    <col min="9221" max="9474" width="11.42578125" style="43"/>
    <col min="9475" max="9476" width="14.7109375" style="43" customWidth="1"/>
    <col min="9477" max="9730" width="11.42578125" style="43"/>
    <col min="9731" max="9732" width="14.7109375" style="43" customWidth="1"/>
    <col min="9733" max="9986" width="11.42578125" style="43"/>
    <col min="9987" max="9988" width="14.7109375" style="43" customWidth="1"/>
    <col min="9989" max="10242" width="11.42578125" style="43"/>
    <col min="10243" max="10244" width="14.7109375" style="43" customWidth="1"/>
    <col min="10245" max="10498" width="11.42578125" style="43"/>
    <col min="10499" max="10500" width="14.7109375" style="43" customWidth="1"/>
    <col min="10501" max="10754" width="11.42578125" style="43"/>
    <col min="10755" max="10756" width="14.7109375" style="43" customWidth="1"/>
    <col min="10757" max="11010" width="11.42578125" style="43"/>
    <col min="11011" max="11012" width="14.7109375" style="43" customWidth="1"/>
    <col min="11013" max="11266" width="11.42578125" style="43"/>
    <col min="11267" max="11268" width="14.7109375" style="43" customWidth="1"/>
    <col min="11269" max="11522" width="11.42578125" style="43"/>
    <col min="11523" max="11524" width="14.7109375" style="43" customWidth="1"/>
    <col min="11525" max="11778" width="11.42578125" style="43"/>
    <col min="11779" max="11780" width="14.7109375" style="43" customWidth="1"/>
    <col min="11781" max="12034" width="11.42578125" style="43"/>
    <col min="12035" max="12036" width="14.7109375" style="43" customWidth="1"/>
    <col min="12037" max="12290" width="11.42578125" style="43"/>
    <col min="12291" max="12292" width="14.7109375" style="43" customWidth="1"/>
    <col min="12293" max="12546" width="11.42578125" style="43"/>
    <col min="12547" max="12548" width="14.7109375" style="43" customWidth="1"/>
    <col min="12549" max="12802" width="11.42578125" style="43"/>
    <col min="12803" max="12804" width="14.7109375" style="43" customWidth="1"/>
    <col min="12805" max="13058" width="11.42578125" style="43"/>
    <col min="13059" max="13060" width="14.7109375" style="43" customWidth="1"/>
    <col min="13061" max="13314" width="11.42578125" style="43"/>
    <col min="13315" max="13316" width="14.7109375" style="43" customWidth="1"/>
    <col min="13317" max="13570" width="11.42578125" style="43"/>
    <col min="13571" max="13572" width="14.7109375" style="43" customWidth="1"/>
    <col min="13573" max="13826" width="11.42578125" style="43"/>
    <col min="13827" max="13828" width="14.7109375" style="43" customWidth="1"/>
    <col min="13829" max="14082" width="11.42578125" style="43"/>
    <col min="14083" max="14084" width="14.7109375" style="43" customWidth="1"/>
    <col min="14085" max="14338" width="11.42578125" style="43"/>
    <col min="14339" max="14340" width="14.7109375" style="43" customWidth="1"/>
    <col min="14341" max="14594" width="11.42578125" style="43"/>
    <col min="14595" max="14596" width="14.7109375" style="43" customWidth="1"/>
    <col min="14597" max="14850" width="11.42578125" style="43"/>
    <col min="14851" max="14852" width="14.7109375" style="43" customWidth="1"/>
    <col min="14853" max="15106" width="11.42578125" style="43"/>
    <col min="15107" max="15108" width="14.7109375" style="43" customWidth="1"/>
    <col min="15109" max="15362" width="11.42578125" style="43"/>
    <col min="15363" max="15364" width="14.7109375" style="43" customWidth="1"/>
    <col min="15365" max="15618" width="11.42578125" style="43"/>
    <col min="15619" max="15620" width="14.7109375" style="43" customWidth="1"/>
    <col min="15621" max="15874" width="11.42578125" style="43"/>
    <col min="15875" max="15876" width="14.7109375" style="43" customWidth="1"/>
    <col min="15877" max="16130" width="11.42578125" style="43"/>
    <col min="16131" max="16132" width="14.7109375" style="43" customWidth="1"/>
    <col min="16133" max="16384" width="11.42578125" style="43"/>
  </cols>
  <sheetData>
    <row r="1" spans="1:9" ht="30" customHeight="1">
      <c r="A1" s="75" t="s">
        <v>539</v>
      </c>
      <c r="B1" s="75"/>
      <c r="C1" s="75"/>
      <c r="D1" s="75"/>
      <c r="E1" s="75"/>
      <c r="F1" s="75"/>
      <c r="G1" s="75"/>
      <c r="H1" s="74"/>
      <c r="I1" s="74"/>
    </row>
    <row r="2" spans="1:9">
      <c r="B2" s="76"/>
    </row>
    <row r="3" spans="1:9">
      <c r="B3" s="76"/>
    </row>
    <row r="4" spans="1:9">
      <c r="B4" s="76"/>
    </row>
    <row r="5" spans="1:9">
      <c r="B5" s="76"/>
    </row>
    <row r="6" spans="1:9">
      <c r="B6" s="76"/>
    </row>
    <row r="7" spans="1:9">
      <c r="B7" s="76"/>
    </row>
    <row r="8" spans="1:9">
      <c r="B8" s="76"/>
    </row>
    <row r="9" spans="1:9">
      <c r="B9" s="76"/>
    </row>
    <row r="10" spans="1:9">
      <c r="B10" s="76"/>
    </row>
    <row r="11" spans="1:9">
      <c r="B11" s="76"/>
    </row>
    <row r="12" spans="1:9">
      <c r="B12" s="76"/>
    </row>
    <row r="13" spans="1:9">
      <c r="B13" s="76"/>
    </row>
    <row r="14" spans="1:9">
      <c r="B14" s="76"/>
    </row>
    <row r="15" spans="1:9">
      <c r="B15" s="76"/>
    </row>
    <row r="16" spans="1:9">
      <c r="B16" s="76"/>
    </row>
    <row r="17" spans="1:4">
      <c r="B17" s="76"/>
    </row>
    <row r="25" spans="1:4">
      <c r="A25" s="288" t="s">
        <v>540</v>
      </c>
    </row>
    <row r="26" spans="1:4" ht="13.5" thickBot="1"/>
    <row r="27" spans="1:4" ht="34.9" customHeight="1" thickBot="1">
      <c r="A27" s="1036" t="s">
        <v>245</v>
      </c>
      <c r="B27" s="555" t="s">
        <v>541</v>
      </c>
      <c r="D27"/>
    </row>
    <row r="28" spans="1:4" ht="18" customHeight="1">
      <c r="A28" s="1115">
        <v>2009</v>
      </c>
      <c r="B28" s="1124">
        <v>49726</v>
      </c>
      <c r="D28"/>
    </row>
    <row r="29" spans="1:4" ht="18" customHeight="1">
      <c r="A29" s="339">
        <v>2010</v>
      </c>
      <c r="B29" s="348">
        <v>46386</v>
      </c>
      <c r="D29"/>
    </row>
    <row r="30" spans="1:4" ht="18" customHeight="1">
      <c r="A30" s="339">
        <v>2011</v>
      </c>
      <c r="B30" s="348">
        <v>41768</v>
      </c>
      <c r="D30"/>
    </row>
    <row r="31" spans="1:4" ht="18" customHeight="1">
      <c r="A31" s="339">
        <v>2012</v>
      </c>
      <c r="B31" s="348">
        <v>38759</v>
      </c>
      <c r="D31"/>
    </row>
    <row r="32" spans="1:4" ht="18" customHeight="1">
      <c r="A32" s="339">
        <v>2013</v>
      </c>
      <c r="B32" s="348">
        <v>37737</v>
      </c>
      <c r="D32"/>
    </row>
    <row r="33" spans="1:4" ht="18" customHeight="1">
      <c r="A33" s="339">
        <v>2014</v>
      </c>
      <c r="B33" s="348">
        <v>38857</v>
      </c>
      <c r="D33"/>
    </row>
    <row r="34" spans="1:4" ht="18" customHeight="1">
      <c r="A34" s="339">
        <v>2015</v>
      </c>
      <c r="B34" s="348">
        <v>38984</v>
      </c>
      <c r="D34"/>
    </row>
    <row r="35" spans="1:4" ht="18" customHeight="1">
      <c r="A35" s="339">
        <v>2016</v>
      </c>
      <c r="B35" s="348">
        <v>39181</v>
      </c>
      <c r="D35"/>
    </row>
    <row r="36" spans="1:4" ht="18" customHeight="1" thickBot="1">
      <c r="A36" s="340">
        <v>2017</v>
      </c>
      <c r="B36" s="349">
        <v>42498</v>
      </c>
      <c r="D36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baseColWidth="10" defaultRowHeight="12.75"/>
  <cols>
    <col min="1" max="1" width="34.140625" style="43" customWidth="1"/>
    <col min="2" max="3" width="12" style="43" bestFit="1" customWidth="1"/>
    <col min="4" max="4" width="2.28515625" style="43" customWidth="1"/>
    <col min="5" max="256" width="11.42578125" style="43"/>
    <col min="257" max="257" width="34.7109375" style="43" customWidth="1"/>
    <col min="258" max="259" width="12" style="43" bestFit="1" customWidth="1"/>
    <col min="260" max="260" width="4.7109375" style="43" customWidth="1"/>
    <col min="261" max="512" width="11.42578125" style="43"/>
    <col min="513" max="513" width="34.7109375" style="43" customWidth="1"/>
    <col min="514" max="515" width="12" style="43" bestFit="1" customWidth="1"/>
    <col min="516" max="516" width="4.7109375" style="43" customWidth="1"/>
    <col min="517" max="768" width="11.42578125" style="43"/>
    <col min="769" max="769" width="34.7109375" style="43" customWidth="1"/>
    <col min="770" max="771" width="12" style="43" bestFit="1" customWidth="1"/>
    <col min="772" max="772" width="4.7109375" style="43" customWidth="1"/>
    <col min="773" max="1024" width="11.42578125" style="43"/>
    <col min="1025" max="1025" width="34.7109375" style="43" customWidth="1"/>
    <col min="1026" max="1027" width="12" style="43" bestFit="1" customWidth="1"/>
    <col min="1028" max="1028" width="4.7109375" style="43" customWidth="1"/>
    <col min="1029" max="1280" width="11.42578125" style="43"/>
    <col min="1281" max="1281" width="34.7109375" style="43" customWidth="1"/>
    <col min="1282" max="1283" width="12" style="43" bestFit="1" customWidth="1"/>
    <col min="1284" max="1284" width="4.7109375" style="43" customWidth="1"/>
    <col min="1285" max="1536" width="11.42578125" style="43"/>
    <col min="1537" max="1537" width="34.7109375" style="43" customWidth="1"/>
    <col min="1538" max="1539" width="12" style="43" bestFit="1" customWidth="1"/>
    <col min="1540" max="1540" width="4.7109375" style="43" customWidth="1"/>
    <col min="1541" max="1792" width="11.42578125" style="43"/>
    <col min="1793" max="1793" width="34.7109375" style="43" customWidth="1"/>
    <col min="1794" max="1795" width="12" style="43" bestFit="1" customWidth="1"/>
    <col min="1796" max="1796" width="4.7109375" style="43" customWidth="1"/>
    <col min="1797" max="2048" width="11.42578125" style="43"/>
    <col min="2049" max="2049" width="34.7109375" style="43" customWidth="1"/>
    <col min="2050" max="2051" width="12" style="43" bestFit="1" customWidth="1"/>
    <col min="2052" max="2052" width="4.7109375" style="43" customWidth="1"/>
    <col min="2053" max="2304" width="11.42578125" style="43"/>
    <col min="2305" max="2305" width="34.7109375" style="43" customWidth="1"/>
    <col min="2306" max="2307" width="12" style="43" bestFit="1" customWidth="1"/>
    <col min="2308" max="2308" width="4.7109375" style="43" customWidth="1"/>
    <col min="2309" max="2560" width="11.42578125" style="43"/>
    <col min="2561" max="2561" width="34.7109375" style="43" customWidth="1"/>
    <col min="2562" max="2563" width="12" style="43" bestFit="1" customWidth="1"/>
    <col min="2564" max="2564" width="4.7109375" style="43" customWidth="1"/>
    <col min="2565" max="2816" width="11.42578125" style="43"/>
    <col min="2817" max="2817" width="34.7109375" style="43" customWidth="1"/>
    <col min="2818" max="2819" width="12" style="43" bestFit="1" customWidth="1"/>
    <col min="2820" max="2820" width="4.7109375" style="43" customWidth="1"/>
    <col min="2821" max="3072" width="11.42578125" style="43"/>
    <col min="3073" max="3073" width="34.7109375" style="43" customWidth="1"/>
    <col min="3074" max="3075" width="12" style="43" bestFit="1" customWidth="1"/>
    <col min="3076" max="3076" width="4.7109375" style="43" customWidth="1"/>
    <col min="3077" max="3328" width="11.42578125" style="43"/>
    <col min="3329" max="3329" width="34.7109375" style="43" customWidth="1"/>
    <col min="3330" max="3331" width="12" style="43" bestFit="1" customWidth="1"/>
    <col min="3332" max="3332" width="4.7109375" style="43" customWidth="1"/>
    <col min="3333" max="3584" width="11.42578125" style="43"/>
    <col min="3585" max="3585" width="34.7109375" style="43" customWidth="1"/>
    <col min="3586" max="3587" width="12" style="43" bestFit="1" customWidth="1"/>
    <col min="3588" max="3588" width="4.7109375" style="43" customWidth="1"/>
    <col min="3589" max="3840" width="11.42578125" style="43"/>
    <col min="3841" max="3841" width="34.7109375" style="43" customWidth="1"/>
    <col min="3842" max="3843" width="12" style="43" bestFit="1" customWidth="1"/>
    <col min="3844" max="3844" width="4.7109375" style="43" customWidth="1"/>
    <col min="3845" max="4096" width="11.42578125" style="43"/>
    <col min="4097" max="4097" width="34.7109375" style="43" customWidth="1"/>
    <col min="4098" max="4099" width="12" style="43" bestFit="1" customWidth="1"/>
    <col min="4100" max="4100" width="4.7109375" style="43" customWidth="1"/>
    <col min="4101" max="4352" width="11.42578125" style="43"/>
    <col min="4353" max="4353" width="34.7109375" style="43" customWidth="1"/>
    <col min="4354" max="4355" width="12" style="43" bestFit="1" customWidth="1"/>
    <col min="4356" max="4356" width="4.7109375" style="43" customWidth="1"/>
    <col min="4357" max="4608" width="11.42578125" style="43"/>
    <col min="4609" max="4609" width="34.7109375" style="43" customWidth="1"/>
    <col min="4610" max="4611" width="12" style="43" bestFit="1" customWidth="1"/>
    <col min="4612" max="4612" width="4.7109375" style="43" customWidth="1"/>
    <col min="4613" max="4864" width="11.42578125" style="43"/>
    <col min="4865" max="4865" width="34.7109375" style="43" customWidth="1"/>
    <col min="4866" max="4867" width="12" style="43" bestFit="1" customWidth="1"/>
    <col min="4868" max="4868" width="4.7109375" style="43" customWidth="1"/>
    <col min="4869" max="5120" width="11.42578125" style="43"/>
    <col min="5121" max="5121" width="34.7109375" style="43" customWidth="1"/>
    <col min="5122" max="5123" width="12" style="43" bestFit="1" customWidth="1"/>
    <col min="5124" max="5124" width="4.7109375" style="43" customWidth="1"/>
    <col min="5125" max="5376" width="11.42578125" style="43"/>
    <col min="5377" max="5377" width="34.7109375" style="43" customWidth="1"/>
    <col min="5378" max="5379" width="12" style="43" bestFit="1" customWidth="1"/>
    <col min="5380" max="5380" width="4.7109375" style="43" customWidth="1"/>
    <col min="5381" max="5632" width="11.42578125" style="43"/>
    <col min="5633" max="5633" width="34.7109375" style="43" customWidth="1"/>
    <col min="5634" max="5635" width="12" style="43" bestFit="1" customWidth="1"/>
    <col min="5636" max="5636" width="4.7109375" style="43" customWidth="1"/>
    <col min="5637" max="5888" width="11.42578125" style="43"/>
    <col min="5889" max="5889" width="34.7109375" style="43" customWidth="1"/>
    <col min="5890" max="5891" width="12" style="43" bestFit="1" customWidth="1"/>
    <col min="5892" max="5892" width="4.7109375" style="43" customWidth="1"/>
    <col min="5893" max="6144" width="11.42578125" style="43"/>
    <col min="6145" max="6145" width="34.7109375" style="43" customWidth="1"/>
    <col min="6146" max="6147" width="12" style="43" bestFit="1" customWidth="1"/>
    <col min="6148" max="6148" width="4.7109375" style="43" customWidth="1"/>
    <col min="6149" max="6400" width="11.42578125" style="43"/>
    <col min="6401" max="6401" width="34.7109375" style="43" customWidth="1"/>
    <col min="6402" max="6403" width="12" style="43" bestFit="1" customWidth="1"/>
    <col min="6404" max="6404" width="4.7109375" style="43" customWidth="1"/>
    <col min="6405" max="6656" width="11.42578125" style="43"/>
    <col min="6657" max="6657" width="34.7109375" style="43" customWidth="1"/>
    <col min="6658" max="6659" width="12" style="43" bestFit="1" customWidth="1"/>
    <col min="6660" max="6660" width="4.7109375" style="43" customWidth="1"/>
    <col min="6661" max="6912" width="11.42578125" style="43"/>
    <col min="6913" max="6913" width="34.7109375" style="43" customWidth="1"/>
    <col min="6914" max="6915" width="12" style="43" bestFit="1" customWidth="1"/>
    <col min="6916" max="6916" width="4.7109375" style="43" customWidth="1"/>
    <col min="6917" max="7168" width="11.42578125" style="43"/>
    <col min="7169" max="7169" width="34.7109375" style="43" customWidth="1"/>
    <col min="7170" max="7171" width="12" style="43" bestFit="1" customWidth="1"/>
    <col min="7172" max="7172" width="4.7109375" style="43" customWidth="1"/>
    <col min="7173" max="7424" width="11.42578125" style="43"/>
    <col min="7425" max="7425" width="34.7109375" style="43" customWidth="1"/>
    <col min="7426" max="7427" width="12" style="43" bestFit="1" customWidth="1"/>
    <col min="7428" max="7428" width="4.7109375" style="43" customWidth="1"/>
    <col min="7429" max="7680" width="11.42578125" style="43"/>
    <col min="7681" max="7681" width="34.7109375" style="43" customWidth="1"/>
    <col min="7682" max="7683" width="12" style="43" bestFit="1" customWidth="1"/>
    <col min="7684" max="7684" width="4.7109375" style="43" customWidth="1"/>
    <col min="7685" max="7936" width="11.42578125" style="43"/>
    <col min="7937" max="7937" width="34.7109375" style="43" customWidth="1"/>
    <col min="7938" max="7939" width="12" style="43" bestFit="1" customWidth="1"/>
    <col min="7940" max="7940" width="4.7109375" style="43" customWidth="1"/>
    <col min="7941" max="8192" width="11.42578125" style="43"/>
    <col min="8193" max="8193" width="34.7109375" style="43" customWidth="1"/>
    <col min="8194" max="8195" width="12" style="43" bestFit="1" customWidth="1"/>
    <col min="8196" max="8196" width="4.7109375" style="43" customWidth="1"/>
    <col min="8197" max="8448" width="11.42578125" style="43"/>
    <col min="8449" max="8449" width="34.7109375" style="43" customWidth="1"/>
    <col min="8450" max="8451" width="12" style="43" bestFit="1" customWidth="1"/>
    <col min="8452" max="8452" width="4.7109375" style="43" customWidth="1"/>
    <col min="8453" max="8704" width="11.42578125" style="43"/>
    <col min="8705" max="8705" width="34.7109375" style="43" customWidth="1"/>
    <col min="8706" max="8707" width="12" style="43" bestFit="1" customWidth="1"/>
    <col min="8708" max="8708" width="4.7109375" style="43" customWidth="1"/>
    <col min="8709" max="8960" width="11.42578125" style="43"/>
    <col min="8961" max="8961" width="34.7109375" style="43" customWidth="1"/>
    <col min="8962" max="8963" width="12" style="43" bestFit="1" customWidth="1"/>
    <col min="8964" max="8964" width="4.7109375" style="43" customWidth="1"/>
    <col min="8965" max="9216" width="11.42578125" style="43"/>
    <col min="9217" max="9217" width="34.7109375" style="43" customWidth="1"/>
    <col min="9218" max="9219" width="12" style="43" bestFit="1" customWidth="1"/>
    <col min="9220" max="9220" width="4.7109375" style="43" customWidth="1"/>
    <col min="9221" max="9472" width="11.42578125" style="43"/>
    <col min="9473" max="9473" width="34.7109375" style="43" customWidth="1"/>
    <col min="9474" max="9475" width="12" style="43" bestFit="1" customWidth="1"/>
    <col min="9476" max="9476" width="4.7109375" style="43" customWidth="1"/>
    <col min="9477" max="9728" width="11.42578125" style="43"/>
    <col min="9729" max="9729" width="34.7109375" style="43" customWidth="1"/>
    <col min="9730" max="9731" width="12" style="43" bestFit="1" customWidth="1"/>
    <col min="9732" max="9732" width="4.7109375" style="43" customWidth="1"/>
    <col min="9733" max="9984" width="11.42578125" style="43"/>
    <col min="9985" max="9985" width="34.7109375" style="43" customWidth="1"/>
    <col min="9986" max="9987" width="12" style="43" bestFit="1" customWidth="1"/>
    <col min="9988" max="9988" width="4.7109375" style="43" customWidth="1"/>
    <col min="9989" max="10240" width="11.42578125" style="43"/>
    <col min="10241" max="10241" width="34.7109375" style="43" customWidth="1"/>
    <col min="10242" max="10243" width="12" style="43" bestFit="1" customWidth="1"/>
    <col min="10244" max="10244" width="4.7109375" style="43" customWidth="1"/>
    <col min="10245" max="10496" width="11.42578125" style="43"/>
    <col min="10497" max="10497" width="34.7109375" style="43" customWidth="1"/>
    <col min="10498" max="10499" width="12" style="43" bestFit="1" customWidth="1"/>
    <col min="10500" max="10500" width="4.7109375" style="43" customWidth="1"/>
    <col min="10501" max="10752" width="11.42578125" style="43"/>
    <col min="10753" max="10753" width="34.7109375" style="43" customWidth="1"/>
    <col min="10754" max="10755" width="12" style="43" bestFit="1" customWidth="1"/>
    <col min="10756" max="10756" width="4.7109375" style="43" customWidth="1"/>
    <col min="10757" max="11008" width="11.42578125" style="43"/>
    <col min="11009" max="11009" width="34.7109375" style="43" customWidth="1"/>
    <col min="11010" max="11011" width="12" style="43" bestFit="1" customWidth="1"/>
    <col min="11012" max="11012" width="4.7109375" style="43" customWidth="1"/>
    <col min="11013" max="11264" width="11.42578125" style="43"/>
    <col min="11265" max="11265" width="34.7109375" style="43" customWidth="1"/>
    <col min="11266" max="11267" width="12" style="43" bestFit="1" customWidth="1"/>
    <col min="11268" max="11268" width="4.7109375" style="43" customWidth="1"/>
    <col min="11269" max="11520" width="11.42578125" style="43"/>
    <col min="11521" max="11521" width="34.7109375" style="43" customWidth="1"/>
    <col min="11522" max="11523" width="12" style="43" bestFit="1" customWidth="1"/>
    <col min="11524" max="11524" width="4.7109375" style="43" customWidth="1"/>
    <col min="11525" max="11776" width="11.42578125" style="43"/>
    <col min="11777" max="11777" width="34.7109375" style="43" customWidth="1"/>
    <col min="11778" max="11779" width="12" style="43" bestFit="1" customWidth="1"/>
    <col min="11780" max="11780" width="4.7109375" style="43" customWidth="1"/>
    <col min="11781" max="12032" width="11.42578125" style="43"/>
    <col min="12033" max="12033" width="34.7109375" style="43" customWidth="1"/>
    <col min="12034" max="12035" width="12" style="43" bestFit="1" customWidth="1"/>
    <col min="12036" max="12036" width="4.7109375" style="43" customWidth="1"/>
    <col min="12037" max="12288" width="11.42578125" style="43"/>
    <col min="12289" max="12289" width="34.7109375" style="43" customWidth="1"/>
    <col min="12290" max="12291" width="12" style="43" bestFit="1" customWidth="1"/>
    <col min="12292" max="12292" width="4.7109375" style="43" customWidth="1"/>
    <col min="12293" max="12544" width="11.42578125" style="43"/>
    <col min="12545" max="12545" width="34.7109375" style="43" customWidth="1"/>
    <col min="12546" max="12547" width="12" style="43" bestFit="1" customWidth="1"/>
    <col min="12548" max="12548" width="4.7109375" style="43" customWidth="1"/>
    <col min="12549" max="12800" width="11.42578125" style="43"/>
    <col min="12801" max="12801" width="34.7109375" style="43" customWidth="1"/>
    <col min="12802" max="12803" width="12" style="43" bestFit="1" customWidth="1"/>
    <col min="12804" max="12804" width="4.7109375" style="43" customWidth="1"/>
    <col min="12805" max="13056" width="11.42578125" style="43"/>
    <col min="13057" max="13057" width="34.7109375" style="43" customWidth="1"/>
    <col min="13058" max="13059" width="12" style="43" bestFit="1" customWidth="1"/>
    <col min="13060" max="13060" width="4.7109375" style="43" customWidth="1"/>
    <col min="13061" max="13312" width="11.42578125" style="43"/>
    <col min="13313" max="13313" width="34.7109375" style="43" customWidth="1"/>
    <col min="13314" max="13315" width="12" style="43" bestFit="1" customWidth="1"/>
    <col min="13316" max="13316" width="4.7109375" style="43" customWidth="1"/>
    <col min="13317" max="13568" width="11.42578125" style="43"/>
    <col min="13569" max="13569" width="34.7109375" style="43" customWidth="1"/>
    <col min="13570" max="13571" width="12" style="43" bestFit="1" customWidth="1"/>
    <col min="13572" max="13572" width="4.7109375" style="43" customWidth="1"/>
    <col min="13573" max="13824" width="11.42578125" style="43"/>
    <col min="13825" max="13825" width="34.7109375" style="43" customWidth="1"/>
    <col min="13826" max="13827" width="12" style="43" bestFit="1" customWidth="1"/>
    <col min="13828" max="13828" width="4.7109375" style="43" customWidth="1"/>
    <col min="13829" max="14080" width="11.42578125" style="43"/>
    <col min="14081" max="14081" width="34.7109375" style="43" customWidth="1"/>
    <col min="14082" max="14083" width="12" style="43" bestFit="1" customWidth="1"/>
    <col min="14084" max="14084" width="4.7109375" style="43" customWidth="1"/>
    <col min="14085" max="14336" width="11.42578125" style="43"/>
    <col min="14337" max="14337" width="34.7109375" style="43" customWidth="1"/>
    <col min="14338" max="14339" width="12" style="43" bestFit="1" customWidth="1"/>
    <col min="14340" max="14340" width="4.7109375" style="43" customWidth="1"/>
    <col min="14341" max="14592" width="11.42578125" style="43"/>
    <col min="14593" max="14593" width="34.7109375" style="43" customWidth="1"/>
    <col min="14594" max="14595" width="12" style="43" bestFit="1" customWidth="1"/>
    <col min="14596" max="14596" width="4.7109375" style="43" customWidth="1"/>
    <col min="14597" max="14848" width="11.42578125" style="43"/>
    <col min="14849" max="14849" width="34.7109375" style="43" customWidth="1"/>
    <col min="14850" max="14851" width="12" style="43" bestFit="1" customWidth="1"/>
    <col min="14852" max="14852" width="4.7109375" style="43" customWidth="1"/>
    <col min="14853" max="15104" width="11.42578125" style="43"/>
    <col min="15105" max="15105" width="34.7109375" style="43" customWidth="1"/>
    <col min="15106" max="15107" width="12" style="43" bestFit="1" customWidth="1"/>
    <col min="15108" max="15108" width="4.7109375" style="43" customWidth="1"/>
    <col min="15109" max="15360" width="11.42578125" style="43"/>
    <col min="15361" max="15361" width="34.7109375" style="43" customWidth="1"/>
    <col min="15362" max="15363" width="12" style="43" bestFit="1" customWidth="1"/>
    <col min="15364" max="15364" width="4.7109375" style="43" customWidth="1"/>
    <col min="15365" max="15616" width="11.42578125" style="43"/>
    <col min="15617" max="15617" width="34.7109375" style="43" customWidth="1"/>
    <col min="15618" max="15619" width="12" style="43" bestFit="1" customWidth="1"/>
    <col min="15620" max="15620" width="4.7109375" style="43" customWidth="1"/>
    <col min="15621" max="15872" width="11.42578125" style="43"/>
    <col min="15873" max="15873" width="34.7109375" style="43" customWidth="1"/>
    <col min="15874" max="15875" width="12" style="43" bestFit="1" customWidth="1"/>
    <col min="15876" max="15876" width="4.7109375" style="43" customWidth="1"/>
    <col min="15877" max="16128" width="11.42578125" style="43"/>
    <col min="16129" max="16129" width="34.7109375" style="43" customWidth="1"/>
    <col min="16130" max="16131" width="12" style="43" bestFit="1" customWidth="1"/>
    <col min="16132" max="16132" width="4.7109375" style="43" customWidth="1"/>
    <col min="16133" max="16384" width="11.42578125" style="43"/>
  </cols>
  <sheetData>
    <row r="1" spans="1:6" s="72" customFormat="1" ht="45" customHeight="1">
      <c r="A1" s="75" t="s">
        <v>542</v>
      </c>
      <c r="B1" s="75"/>
      <c r="C1" s="75"/>
      <c r="D1" s="75"/>
      <c r="E1" s="75"/>
      <c r="F1" s="75"/>
    </row>
    <row r="2" spans="1:6" ht="13.5" thickBot="1"/>
    <row r="3" spans="1:6" ht="19.899999999999999" customHeight="1" thickBot="1">
      <c r="E3" s="1075" t="s">
        <v>36</v>
      </c>
      <c r="F3" s="1076"/>
    </row>
    <row r="4" spans="1:6" ht="27" customHeight="1" thickBot="1">
      <c r="B4" s="864">
        <v>2016</v>
      </c>
      <c r="C4" s="863">
        <v>2017</v>
      </c>
      <c r="D4" s="134"/>
      <c r="E4" s="555" t="s">
        <v>264</v>
      </c>
      <c r="F4" s="708" t="s">
        <v>102</v>
      </c>
    </row>
    <row r="5" spans="1:6" ht="19.899999999999999" customHeight="1" thickBot="1">
      <c r="A5" s="147" t="s">
        <v>543</v>
      </c>
      <c r="B5" s="251">
        <v>260000</v>
      </c>
      <c r="C5" s="251">
        <v>250000</v>
      </c>
      <c r="D5" s="46" t="s">
        <v>2</v>
      </c>
      <c r="E5" s="722">
        <f>C5-B5</f>
        <v>-10000</v>
      </c>
      <c r="F5" s="1125">
        <f>(C5-B5)/B5</f>
        <v>-3.8461538461538464E-2</v>
      </c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15" sqref="C15"/>
    </sheetView>
  </sheetViews>
  <sheetFormatPr baseColWidth="10" defaultRowHeight="12.75"/>
  <cols>
    <col min="1" max="1" width="34.7109375" style="43" customWidth="1"/>
    <col min="2" max="3" width="12" style="43" bestFit="1" customWidth="1"/>
    <col min="4" max="4" width="2.28515625" style="43" customWidth="1"/>
    <col min="5" max="256" width="11.42578125" style="43"/>
    <col min="257" max="257" width="34.7109375" style="43" customWidth="1"/>
    <col min="258" max="259" width="12" style="43" bestFit="1" customWidth="1"/>
    <col min="260" max="260" width="4.7109375" style="43" customWidth="1"/>
    <col min="261" max="512" width="11.42578125" style="43"/>
    <col min="513" max="513" width="34.7109375" style="43" customWidth="1"/>
    <col min="514" max="515" width="12" style="43" bestFit="1" customWidth="1"/>
    <col min="516" max="516" width="4.7109375" style="43" customWidth="1"/>
    <col min="517" max="768" width="11.42578125" style="43"/>
    <col min="769" max="769" width="34.7109375" style="43" customWidth="1"/>
    <col min="770" max="771" width="12" style="43" bestFit="1" customWidth="1"/>
    <col min="772" max="772" width="4.7109375" style="43" customWidth="1"/>
    <col min="773" max="1024" width="11.42578125" style="43"/>
    <col min="1025" max="1025" width="34.7109375" style="43" customWidth="1"/>
    <col min="1026" max="1027" width="12" style="43" bestFit="1" customWidth="1"/>
    <col min="1028" max="1028" width="4.7109375" style="43" customWidth="1"/>
    <col min="1029" max="1280" width="11.42578125" style="43"/>
    <col min="1281" max="1281" width="34.7109375" style="43" customWidth="1"/>
    <col min="1282" max="1283" width="12" style="43" bestFit="1" customWidth="1"/>
    <col min="1284" max="1284" width="4.7109375" style="43" customWidth="1"/>
    <col min="1285" max="1536" width="11.42578125" style="43"/>
    <col min="1537" max="1537" width="34.7109375" style="43" customWidth="1"/>
    <col min="1538" max="1539" width="12" style="43" bestFit="1" customWidth="1"/>
    <col min="1540" max="1540" width="4.7109375" style="43" customWidth="1"/>
    <col min="1541" max="1792" width="11.42578125" style="43"/>
    <col min="1793" max="1793" width="34.7109375" style="43" customWidth="1"/>
    <col min="1794" max="1795" width="12" style="43" bestFit="1" customWidth="1"/>
    <col min="1796" max="1796" width="4.7109375" style="43" customWidth="1"/>
    <col min="1797" max="2048" width="11.42578125" style="43"/>
    <col min="2049" max="2049" width="34.7109375" style="43" customWidth="1"/>
    <col min="2050" max="2051" width="12" style="43" bestFit="1" customWidth="1"/>
    <col min="2052" max="2052" width="4.7109375" style="43" customWidth="1"/>
    <col min="2053" max="2304" width="11.42578125" style="43"/>
    <col min="2305" max="2305" width="34.7109375" style="43" customWidth="1"/>
    <col min="2306" max="2307" width="12" style="43" bestFit="1" customWidth="1"/>
    <col min="2308" max="2308" width="4.7109375" style="43" customWidth="1"/>
    <col min="2309" max="2560" width="11.42578125" style="43"/>
    <col min="2561" max="2561" width="34.7109375" style="43" customWidth="1"/>
    <col min="2562" max="2563" width="12" style="43" bestFit="1" customWidth="1"/>
    <col min="2564" max="2564" width="4.7109375" style="43" customWidth="1"/>
    <col min="2565" max="2816" width="11.42578125" style="43"/>
    <col min="2817" max="2817" width="34.7109375" style="43" customWidth="1"/>
    <col min="2818" max="2819" width="12" style="43" bestFit="1" customWidth="1"/>
    <col min="2820" max="2820" width="4.7109375" style="43" customWidth="1"/>
    <col min="2821" max="3072" width="11.42578125" style="43"/>
    <col min="3073" max="3073" width="34.7109375" style="43" customWidth="1"/>
    <col min="3074" max="3075" width="12" style="43" bestFit="1" customWidth="1"/>
    <col min="3076" max="3076" width="4.7109375" style="43" customWidth="1"/>
    <col min="3077" max="3328" width="11.42578125" style="43"/>
    <col min="3329" max="3329" width="34.7109375" style="43" customWidth="1"/>
    <col min="3330" max="3331" width="12" style="43" bestFit="1" customWidth="1"/>
    <col min="3332" max="3332" width="4.7109375" style="43" customWidth="1"/>
    <col min="3333" max="3584" width="11.42578125" style="43"/>
    <col min="3585" max="3585" width="34.7109375" style="43" customWidth="1"/>
    <col min="3586" max="3587" width="12" style="43" bestFit="1" customWidth="1"/>
    <col min="3588" max="3588" width="4.7109375" style="43" customWidth="1"/>
    <col min="3589" max="3840" width="11.42578125" style="43"/>
    <col min="3841" max="3841" width="34.7109375" style="43" customWidth="1"/>
    <col min="3842" max="3843" width="12" style="43" bestFit="1" customWidth="1"/>
    <col min="3844" max="3844" width="4.7109375" style="43" customWidth="1"/>
    <col min="3845" max="4096" width="11.42578125" style="43"/>
    <col min="4097" max="4097" width="34.7109375" style="43" customWidth="1"/>
    <col min="4098" max="4099" width="12" style="43" bestFit="1" customWidth="1"/>
    <col min="4100" max="4100" width="4.7109375" style="43" customWidth="1"/>
    <col min="4101" max="4352" width="11.42578125" style="43"/>
    <col min="4353" max="4353" width="34.7109375" style="43" customWidth="1"/>
    <col min="4354" max="4355" width="12" style="43" bestFit="1" customWidth="1"/>
    <col min="4356" max="4356" width="4.7109375" style="43" customWidth="1"/>
    <col min="4357" max="4608" width="11.42578125" style="43"/>
    <col min="4609" max="4609" width="34.7109375" style="43" customWidth="1"/>
    <col min="4610" max="4611" width="12" style="43" bestFit="1" customWidth="1"/>
    <col min="4612" max="4612" width="4.7109375" style="43" customWidth="1"/>
    <col min="4613" max="4864" width="11.42578125" style="43"/>
    <col min="4865" max="4865" width="34.7109375" style="43" customWidth="1"/>
    <col min="4866" max="4867" width="12" style="43" bestFit="1" customWidth="1"/>
    <col min="4868" max="4868" width="4.7109375" style="43" customWidth="1"/>
    <col min="4869" max="5120" width="11.42578125" style="43"/>
    <col min="5121" max="5121" width="34.7109375" style="43" customWidth="1"/>
    <col min="5122" max="5123" width="12" style="43" bestFit="1" customWidth="1"/>
    <col min="5124" max="5124" width="4.7109375" style="43" customWidth="1"/>
    <col min="5125" max="5376" width="11.42578125" style="43"/>
    <col min="5377" max="5377" width="34.7109375" style="43" customWidth="1"/>
    <col min="5378" max="5379" width="12" style="43" bestFit="1" customWidth="1"/>
    <col min="5380" max="5380" width="4.7109375" style="43" customWidth="1"/>
    <col min="5381" max="5632" width="11.42578125" style="43"/>
    <col min="5633" max="5633" width="34.7109375" style="43" customWidth="1"/>
    <col min="5634" max="5635" width="12" style="43" bestFit="1" customWidth="1"/>
    <col min="5636" max="5636" width="4.7109375" style="43" customWidth="1"/>
    <col min="5637" max="5888" width="11.42578125" style="43"/>
    <col min="5889" max="5889" width="34.7109375" style="43" customWidth="1"/>
    <col min="5890" max="5891" width="12" style="43" bestFit="1" customWidth="1"/>
    <col min="5892" max="5892" width="4.7109375" style="43" customWidth="1"/>
    <col min="5893" max="6144" width="11.42578125" style="43"/>
    <col min="6145" max="6145" width="34.7109375" style="43" customWidth="1"/>
    <col min="6146" max="6147" width="12" style="43" bestFit="1" customWidth="1"/>
    <col min="6148" max="6148" width="4.7109375" style="43" customWidth="1"/>
    <col min="6149" max="6400" width="11.42578125" style="43"/>
    <col min="6401" max="6401" width="34.7109375" style="43" customWidth="1"/>
    <col min="6402" max="6403" width="12" style="43" bestFit="1" customWidth="1"/>
    <col min="6404" max="6404" width="4.7109375" style="43" customWidth="1"/>
    <col min="6405" max="6656" width="11.42578125" style="43"/>
    <col min="6657" max="6657" width="34.7109375" style="43" customWidth="1"/>
    <col min="6658" max="6659" width="12" style="43" bestFit="1" customWidth="1"/>
    <col min="6660" max="6660" width="4.7109375" style="43" customWidth="1"/>
    <col min="6661" max="6912" width="11.42578125" style="43"/>
    <col min="6913" max="6913" width="34.7109375" style="43" customWidth="1"/>
    <col min="6914" max="6915" width="12" style="43" bestFit="1" customWidth="1"/>
    <col min="6916" max="6916" width="4.7109375" style="43" customWidth="1"/>
    <col min="6917" max="7168" width="11.42578125" style="43"/>
    <col min="7169" max="7169" width="34.7109375" style="43" customWidth="1"/>
    <col min="7170" max="7171" width="12" style="43" bestFit="1" customWidth="1"/>
    <col min="7172" max="7172" width="4.7109375" style="43" customWidth="1"/>
    <col min="7173" max="7424" width="11.42578125" style="43"/>
    <col min="7425" max="7425" width="34.7109375" style="43" customWidth="1"/>
    <col min="7426" max="7427" width="12" style="43" bestFit="1" customWidth="1"/>
    <col min="7428" max="7428" width="4.7109375" style="43" customWidth="1"/>
    <col min="7429" max="7680" width="11.42578125" style="43"/>
    <col min="7681" max="7681" width="34.7109375" style="43" customWidth="1"/>
    <col min="7682" max="7683" width="12" style="43" bestFit="1" customWidth="1"/>
    <col min="7684" max="7684" width="4.7109375" style="43" customWidth="1"/>
    <col min="7685" max="7936" width="11.42578125" style="43"/>
    <col min="7937" max="7937" width="34.7109375" style="43" customWidth="1"/>
    <col min="7938" max="7939" width="12" style="43" bestFit="1" customWidth="1"/>
    <col min="7940" max="7940" width="4.7109375" style="43" customWidth="1"/>
    <col min="7941" max="8192" width="11.42578125" style="43"/>
    <col min="8193" max="8193" width="34.7109375" style="43" customWidth="1"/>
    <col min="8194" max="8195" width="12" style="43" bestFit="1" customWidth="1"/>
    <col min="8196" max="8196" width="4.7109375" style="43" customWidth="1"/>
    <col min="8197" max="8448" width="11.42578125" style="43"/>
    <col min="8449" max="8449" width="34.7109375" style="43" customWidth="1"/>
    <col min="8450" max="8451" width="12" style="43" bestFit="1" customWidth="1"/>
    <col min="8452" max="8452" width="4.7109375" style="43" customWidth="1"/>
    <col min="8453" max="8704" width="11.42578125" style="43"/>
    <col min="8705" max="8705" width="34.7109375" style="43" customWidth="1"/>
    <col min="8706" max="8707" width="12" style="43" bestFit="1" customWidth="1"/>
    <col min="8708" max="8708" width="4.7109375" style="43" customWidth="1"/>
    <col min="8709" max="8960" width="11.42578125" style="43"/>
    <col min="8961" max="8961" width="34.7109375" style="43" customWidth="1"/>
    <col min="8962" max="8963" width="12" style="43" bestFit="1" customWidth="1"/>
    <col min="8964" max="8964" width="4.7109375" style="43" customWidth="1"/>
    <col min="8965" max="9216" width="11.42578125" style="43"/>
    <col min="9217" max="9217" width="34.7109375" style="43" customWidth="1"/>
    <col min="9218" max="9219" width="12" style="43" bestFit="1" customWidth="1"/>
    <col min="9220" max="9220" width="4.7109375" style="43" customWidth="1"/>
    <col min="9221" max="9472" width="11.42578125" style="43"/>
    <col min="9473" max="9473" width="34.7109375" style="43" customWidth="1"/>
    <col min="9474" max="9475" width="12" style="43" bestFit="1" customWidth="1"/>
    <col min="9476" max="9476" width="4.7109375" style="43" customWidth="1"/>
    <col min="9477" max="9728" width="11.42578125" style="43"/>
    <col min="9729" max="9729" width="34.7109375" style="43" customWidth="1"/>
    <col min="9730" max="9731" width="12" style="43" bestFit="1" customWidth="1"/>
    <col min="9732" max="9732" width="4.7109375" style="43" customWidth="1"/>
    <col min="9733" max="9984" width="11.42578125" style="43"/>
    <col min="9985" max="9985" width="34.7109375" style="43" customWidth="1"/>
    <col min="9986" max="9987" width="12" style="43" bestFit="1" customWidth="1"/>
    <col min="9988" max="9988" width="4.7109375" style="43" customWidth="1"/>
    <col min="9989" max="10240" width="11.42578125" style="43"/>
    <col min="10241" max="10241" width="34.7109375" style="43" customWidth="1"/>
    <col min="10242" max="10243" width="12" style="43" bestFit="1" customWidth="1"/>
    <col min="10244" max="10244" width="4.7109375" style="43" customWidth="1"/>
    <col min="10245" max="10496" width="11.42578125" style="43"/>
    <col min="10497" max="10497" width="34.7109375" style="43" customWidth="1"/>
    <col min="10498" max="10499" width="12" style="43" bestFit="1" customWidth="1"/>
    <col min="10500" max="10500" width="4.7109375" style="43" customWidth="1"/>
    <col min="10501" max="10752" width="11.42578125" style="43"/>
    <col min="10753" max="10753" width="34.7109375" style="43" customWidth="1"/>
    <col min="10754" max="10755" width="12" style="43" bestFit="1" customWidth="1"/>
    <col min="10756" max="10756" width="4.7109375" style="43" customWidth="1"/>
    <col min="10757" max="11008" width="11.42578125" style="43"/>
    <col min="11009" max="11009" width="34.7109375" style="43" customWidth="1"/>
    <col min="11010" max="11011" width="12" style="43" bestFit="1" customWidth="1"/>
    <col min="11012" max="11012" width="4.7109375" style="43" customWidth="1"/>
    <col min="11013" max="11264" width="11.42578125" style="43"/>
    <col min="11265" max="11265" width="34.7109375" style="43" customWidth="1"/>
    <col min="11266" max="11267" width="12" style="43" bestFit="1" customWidth="1"/>
    <col min="11268" max="11268" width="4.7109375" style="43" customWidth="1"/>
    <col min="11269" max="11520" width="11.42578125" style="43"/>
    <col min="11521" max="11521" width="34.7109375" style="43" customWidth="1"/>
    <col min="11522" max="11523" width="12" style="43" bestFit="1" customWidth="1"/>
    <col min="11524" max="11524" width="4.7109375" style="43" customWidth="1"/>
    <col min="11525" max="11776" width="11.42578125" style="43"/>
    <col min="11777" max="11777" width="34.7109375" style="43" customWidth="1"/>
    <col min="11778" max="11779" width="12" style="43" bestFit="1" customWidth="1"/>
    <col min="11780" max="11780" width="4.7109375" style="43" customWidth="1"/>
    <col min="11781" max="12032" width="11.42578125" style="43"/>
    <col min="12033" max="12033" width="34.7109375" style="43" customWidth="1"/>
    <col min="12034" max="12035" width="12" style="43" bestFit="1" customWidth="1"/>
    <col min="12036" max="12036" width="4.7109375" style="43" customWidth="1"/>
    <col min="12037" max="12288" width="11.42578125" style="43"/>
    <col min="12289" max="12289" width="34.7109375" style="43" customWidth="1"/>
    <col min="12290" max="12291" width="12" style="43" bestFit="1" customWidth="1"/>
    <col min="12292" max="12292" width="4.7109375" style="43" customWidth="1"/>
    <col min="12293" max="12544" width="11.42578125" style="43"/>
    <col min="12545" max="12545" width="34.7109375" style="43" customWidth="1"/>
    <col min="12546" max="12547" width="12" style="43" bestFit="1" customWidth="1"/>
    <col min="12548" max="12548" width="4.7109375" style="43" customWidth="1"/>
    <col min="12549" max="12800" width="11.42578125" style="43"/>
    <col min="12801" max="12801" width="34.7109375" style="43" customWidth="1"/>
    <col min="12802" max="12803" width="12" style="43" bestFit="1" customWidth="1"/>
    <col min="12804" max="12804" width="4.7109375" style="43" customWidth="1"/>
    <col min="12805" max="13056" width="11.42578125" style="43"/>
    <col min="13057" max="13057" width="34.7109375" style="43" customWidth="1"/>
    <col min="13058" max="13059" width="12" style="43" bestFit="1" customWidth="1"/>
    <col min="13060" max="13060" width="4.7109375" style="43" customWidth="1"/>
    <col min="13061" max="13312" width="11.42578125" style="43"/>
    <col min="13313" max="13313" width="34.7109375" style="43" customWidth="1"/>
    <col min="13314" max="13315" width="12" style="43" bestFit="1" customWidth="1"/>
    <col min="13316" max="13316" width="4.7109375" style="43" customWidth="1"/>
    <col min="13317" max="13568" width="11.42578125" style="43"/>
    <col min="13569" max="13569" width="34.7109375" style="43" customWidth="1"/>
    <col min="13570" max="13571" width="12" style="43" bestFit="1" customWidth="1"/>
    <col min="13572" max="13572" width="4.7109375" style="43" customWidth="1"/>
    <col min="13573" max="13824" width="11.42578125" style="43"/>
    <col min="13825" max="13825" width="34.7109375" style="43" customWidth="1"/>
    <col min="13826" max="13827" width="12" style="43" bestFit="1" customWidth="1"/>
    <col min="13828" max="13828" width="4.7109375" style="43" customWidth="1"/>
    <col min="13829" max="14080" width="11.42578125" style="43"/>
    <col min="14081" max="14081" width="34.7109375" style="43" customWidth="1"/>
    <col min="14082" max="14083" width="12" style="43" bestFit="1" customWidth="1"/>
    <col min="14084" max="14084" width="4.7109375" style="43" customWidth="1"/>
    <col min="14085" max="14336" width="11.42578125" style="43"/>
    <col min="14337" max="14337" width="34.7109375" style="43" customWidth="1"/>
    <col min="14338" max="14339" width="12" style="43" bestFit="1" customWidth="1"/>
    <col min="14340" max="14340" width="4.7109375" style="43" customWidth="1"/>
    <col min="14341" max="14592" width="11.42578125" style="43"/>
    <col min="14593" max="14593" width="34.7109375" style="43" customWidth="1"/>
    <col min="14594" max="14595" width="12" style="43" bestFit="1" customWidth="1"/>
    <col min="14596" max="14596" width="4.7109375" style="43" customWidth="1"/>
    <col min="14597" max="14848" width="11.42578125" style="43"/>
    <col min="14849" max="14849" width="34.7109375" style="43" customWidth="1"/>
    <col min="14850" max="14851" width="12" style="43" bestFit="1" customWidth="1"/>
    <col min="14852" max="14852" width="4.7109375" style="43" customWidth="1"/>
    <col min="14853" max="15104" width="11.42578125" style="43"/>
    <col min="15105" max="15105" width="34.7109375" style="43" customWidth="1"/>
    <col min="15106" max="15107" width="12" style="43" bestFit="1" customWidth="1"/>
    <col min="15108" max="15108" width="4.7109375" style="43" customWidth="1"/>
    <col min="15109" max="15360" width="11.42578125" style="43"/>
    <col min="15361" max="15361" width="34.7109375" style="43" customWidth="1"/>
    <col min="15362" max="15363" width="12" style="43" bestFit="1" customWidth="1"/>
    <col min="15364" max="15364" width="4.7109375" style="43" customWidth="1"/>
    <col min="15365" max="15616" width="11.42578125" style="43"/>
    <col min="15617" max="15617" width="34.7109375" style="43" customWidth="1"/>
    <col min="15618" max="15619" width="12" style="43" bestFit="1" customWidth="1"/>
    <col min="15620" max="15620" width="4.7109375" style="43" customWidth="1"/>
    <col min="15621" max="15872" width="11.42578125" style="43"/>
    <col min="15873" max="15873" width="34.7109375" style="43" customWidth="1"/>
    <col min="15874" max="15875" width="12" style="43" bestFit="1" customWidth="1"/>
    <col min="15876" max="15876" width="4.7109375" style="43" customWidth="1"/>
    <col min="15877" max="16128" width="11.42578125" style="43"/>
    <col min="16129" max="16129" width="34.7109375" style="43" customWidth="1"/>
    <col min="16130" max="16131" width="12" style="43" bestFit="1" customWidth="1"/>
    <col min="16132" max="16132" width="4.7109375" style="43" customWidth="1"/>
    <col min="16133" max="16384" width="11.42578125" style="43"/>
  </cols>
  <sheetData>
    <row r="1" spans="1:6" s="72" customFormat="1" ht="45" customHeight="1">
      <c r="A1" s="75" t="s">
        <v>544</v>
      </c>
      <c r="B1" s="75"/>
      <c r="C1" s="75"/>
      <c r="D1" s="75"/>
      <c r="E1" s="75"/>
      <c r="F1" s="75"/>
    </row>
    <row r="2" spans="1:6" ht="13.5" thickBot="1"/>
    <row r="3" spans="1:6" ht="19.899999999999999" customHeight="1" thickBot="1">
      <c r="E3" s="1075" t="s">
        <v>36</v>
      </c>
      <c r="F3" s="1076"/>
    </row>
    <row r="4" spans="1:6" ht="27" customHeight="1" thickBot="1">
      <c r="B4" s="581">
        <v>2016</v>
      </c>
      <c r="C4" s="721">
        <v>2017</v>
      </c>
      <c r="D4" s="134"/>
      <c r="E4" s="555" t="s">
        <v>264</v>
      </c>
      <c r="F4" s="708" t="s">
        <v>102</v>
      </c>
    </row>
    <row r="5" spans="1:6" s="46" customFormat="1" ht="19.899999999999999" customHeight="1" thickBot="1">
      <c r="A5" s="147" t="s">
        <v>545</v>
      </c>
      <c r="B5" s="251">
        <v>17200</v>
      </c>
      <c r="C5" s="251">
        <v>16000</v>
      </c>
      <c r="D5" s="46" t="s">
        <v>2</v>
      </c>
      <c r="E5" s="722">
        <f>C5-B5</f>
        <v>-1200</v>
      </c>
      <c r="F5" s="1125">
        <f>(C5-B5)/B5</f>
        <v>-6.9767441860465115E-2</v>
      </c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/>
  </sheetViews>
  <sheetFormatPr baseColWidth="10" defaultRowHeight="12.75"/>
  <cols>
    <col min="1" max="1" width="37.5703125" style="12" customWidth="1"/>
    <col min="2" max="2" width="12.85546875" style="12" customWidth="1"/>
    <col min="3" max="3" width="12.42578125" style="12" customWidth="1"/>
    <col min="4" max="4" width="2.28515625" style="12" customWidth="1"/>
    <col min="5" max="5" width="11.28515625" style="12" customWidth="1"/>
    <col min="6" max="256" width="11.42578125" style="12"/>
    <col min="257" max="257" width="30.42578125" style="12" customWidth="1"/>
    <col min="258" max="258" width="16.42578125" style="12" customWidth="1"/>
    <col min="259" max="259" width="13.85546875" style="12" customWidth="1"/>
    <col min="260" max="260" width="4.7109375" style="12" customWidth="1"/>
    <col min="261" max="512" width="11.42578125" style="12"/>
    <col min="513" max="513" width="30.42578125" style="12" customWidth="1"/>
    <col min="514" max="514" width="16.42578125" style="12" customWidth="1"/>
    <col min="515" max="515" width="13.85546875" style="12" customWidth="1"/>
    <col min="516" max="516" width="4.7109375" style="12" customWidth="1"/>
    <col min="517" max="768" width="11.42578125" style="12"/>
    <col min="769" max="769" width="30.42578125" style="12" customWidth="1"/>
    <col min="770" max="770" width="16.42578125" style="12" customWidth="1"/>
    <col min="771" max="771" width="13.85546875" style="12" customWidth="1"/>
    <col min="772" max="772" width="4.7109375" style="12" customWidth="1"/>
    <col min="773" max="1024" width="11.42578125" style="12"/>
    <col min="1025" max="1025" width="30.42578125" style="12" customWidth="1"/>
    <col min="1026" max="1026" width="16.42578125" style="12" customWidth="1"/>
    <col min="1027" max="1027" width="13.85546875" style="12" customWidth="1"/>
    <col min="1028" max="1028" width="4.7109375" style="12" customWidth="1"/>
    <col min="1029" max="1280" width="11.42578125" style="12"/>
    <col min="1281" max="1281" width="30.42578125" style="12" customWidth="1"/>
    <col min="1282" max="1282" width="16.42578125" style="12" customWidth="1"/>
    <col min="1283" max="1283" width="13.85546875" style="12" customWidth="1"/>
    <col min="1284" max="1284" width="4.7109375" style="12" customWidth="1"/>
    <col min="1285" max="1536" width="11.42578125" style="12"/>
    <col min="1537" max="1537" width="30.42578125" style="12" customWidth="1"/>
    <col min="1538" max="1538" width="16.42578125" style="12" customWidth="1"/>
    <col min="1539" max="1539" width="13.85546875" style="12" customWidth="1"/>
    <col min="1540" max="1540" width="4.7109375" style="12" customWidth="1"/>
    <col min="1541" max="1792" width="11.42578125" style="12"/>
    <col min="1793" max="1793" width="30.42578125" style="12" customWidth="1"/>
    <col min="1794" max="1794" width="16.42578125" style="12" customWidth="1"/>
    <col min="1795" max="1795" width="13.85546875" style="12" customWidth="1"/>
    <col min="1796" max="1796" width="4.7109375" style="12" customWidth="1"/>
    <col min="1797" max="2048" width="11.42578125" style="12"/>
    <col min="2049" max="2049" width="30.42578125" style="12" customWidth="1"/>
    <col min="2050" max="2050" width="16.42578125" style="12" customWidth="1"/>
    <col min="2051" max="2051" width="13.85546875" style="12" customWidth="1"/>
    <col min="2052" max="2052" width="4.7109375" style="12" customWidth="1"/>
    <col min="2053" max="2304" width="11.42578125" style="12"/>
    <col min="2305" max="2305" width="30.42578125" style="12" customWidth="1"/>
    <col min="2306" max="2306" width="16.42578125" style="12" customWidth="1"/>
    <col min="2307" max="2307" width="13.85546875" style="12" customWidth="1"/>
    <col min="2308" max="2308" width="4.7109375" style="12" customWidth="1"/>
    <col min="2309" max="2560" width="11.42578125" style="12"/>
    <col min="2561" max="2561" width="30.42578125" style="12" customWidth="1"/>
    <col min="2562" max="2562" width="16.42578125" style="12" customWidth="1"/>
    <col min="2563" max="2563" width="13.85546875" style="12" customWidth="1"/>
    <col min="2564" max="2564" width="4.7109375" style="12" customWidth="1"/>
    <col min="2565" max="2816" width="11.42578125" style="12"/>
    <col min="2817" max="2817" width="30.42578125" style="12" customWidth="1"/>
    <col min="2818" max="2818" width="16.42578125" style="12" customWidth="1"/>
    <col min="2819" max="2819" width="13.85546875" style="12" customWidth="1"/>
    <col min="2820" max="2820" width="4.7109375" style="12" customWidth="1"/>
    <col min="2821" max="3072" width="11.42578125" style="12"/>
    <col min="3073" max="3073" width="30.42578125" style="12" customWidth="1"/>
    <col min="3074" max="3074" width="16.42578125" style="12" customWidth="1"/>
    <col min="3075" max="3075" width="13.85546875" style="12" customWidth="1"/>
    <col min="3076" max="3076" width="4.7109375" style="12" customWidth="1"/>
    <col min="3077" max="3328" width="11.42578125" style="12"/>
    <col min="3329" max="3329" width="30.42578125" style="12" customWidth="1"/>
    <col min="3330" max="3330" width="16.42578125" style="12" customWidth="1"/>
    <col min="3331" max="3331" width="13.85546875" style="12" customWidth="1"/>
    <col min="3332" max="3332" width="4.7109375" style="12" customWidth="1"/>
    <col min="3333" max="3584" width="11.42578125" style="12"/>
    <col min="3585" max="3585" width="30.42578125" style="12" customWidth="1"/>
    <col min="3586" max="3586" width="16.42578125" style="12" customWidth="1"/>
    <col min="3587" max="3587" width="13.85546875" style="12" customWidth="1"/>
    <col min="3588" max="3588" width="4.7109375" style="12" customWidth="1"/>
    <col min="3589" max="3840" width="11.42578125" style="12"/>
    <col min="3841" max="3841" width="30.42578125" style="12" customWidth="1"/>
    <col min="3842" max="3842" width="16.42578125" style="12" customWidth="1"/>
    <col min="3843" max="3843" width="13.85546875" style="12" customWidth="1"/>
    <col min="3844" max="3844" width="4.7109375" style="12" customWidth="1"/>
    <col min="3845" max="4096" width="11.42578125" style="12"/>
    <col min="4097" max="4097" width="30.42578125" style="12" customWidth="1"/>
    <col min="4098" max="4098" width="16.42578125" style="12" customWidth="1"/>
    <col min="4099" max="4099" width="13.85546875" style="12" customWidth="1"/>
    <col min="4100" max="4100" width="4.7109375" style="12" customWidth="1"/>
    <col min="4101" max="4352" width="11.42578125" style="12"/>
    <col min="4353" max="4353" width="30.42578125" style="12" customWidth="1"/>
    <col min="4354" max="4354" width="16.42578125" style="12" customWidth="1"/>
    <col min="4355" max="4355" width="13.85546875" style="12" customWidth="1"/>
    <col min="4356" max="4356" width="4.7109375" style="12" customWidth="1"/>
    <col min="4357" max="4608" width="11.42578125" style="12"/>
    <col min="4609" max="4609" width="30.42578125" style="12" customWidth="1"/>
    <col min="4610" max="4610" width="16.42578125" style="12" customWidth="1"/>
    <col min="4611" max="4611" width="13.85546875" style="12" customWidth="1"/>
    <col min="4612" max="4612" width="4.7109375" style="12" customWidth="1"/>
    <col min="4613" max="4864" width="11.42578125" style="12"/>
    <col min="4865" max="4865" width="30.42578125" style="12" customWidth="1"/>
    <col min="4866" max="4866" width="16.42578125" style="12" customWidth="1"/>
    <col min="4867" max="4867" width="13.85546875" style="12" customWidth="1"/>
    <col min="4868" max="4868" width="4.7109375" style="12" customWidth="1"/>
    <col min="4869" max="5120" width="11.42578125" style="12"/>
    <col min="5121" max="5121" width="30.42578125" style="12" customWidth="1"/>
    <col min="5122" max="5122" width="16.42578125" style="12" customWidth="1"/>
    <col min="5123" max="5123" width="13.85546875" style="12" customWidth="1"/>
    <col min="5124" max="5124" width="4.7109375" style="12" customWidth="1"/>
    <col min="5125" max="5376" width="11.42578125" style="12"/>
    <col min="5377" max="5377" width="30.42578125" style="12" customWidth="1"/>
    <col min="5378" max="5378" width="16.42578125" style="12" customWidth="1"/>
    <col min="5379" max="5379" width="13.85546875" style="12" customWidth="1"/>
    <col min="5380" max="5380" width="4.7109375" style="12" customWidth="1"/>
    <col min="5381" max="5632" width="11.42578125" style="12"/>
    <col min="5633" max="5633" width="30.42578125" style="12" customWidth="1"/>
    <col min="5634" max="5634" width="16.42578125" style="12" customWidth="1"/>
    <col min="5635" max="5635" width="13.85546875" style="12" customWidth="1"/>
    <col min="5636" max="5636" width="4.7109375" style="12" customWidth="1"/>
    <col min="5637" max="5888" width="11.42578125" style="12"/>
    <col min="5889" max="5889" width="30.42578125" style="12" customWidth="1"/>
    <col min="5890" max="5890" width="16.42578125" style="12" customWidth="1"/>
    <col min="5891" max="5891" width="13.85546875" style="12" customWidth="1"/>
    <col min="5892" max="5892" width="4.7109375" style="12" customWidth="1"/>
    <col min="5893" max="6144" width="11.42578125" style="12"/>
    <col min="6145" max="6145" width="30.42578125" style="12" customWidth="1"/>
    <col min="6146" max="6146" width="16.42578125" style="12" customWidth="1"/>
    <col min="6147" max="6147" width="13.85546875" style="12" customWidth="1"/>
    <col min="6148" max="6148" width="4.7109375" style="12" customWidth="1"/>
    <col min="6149" max="6400" width="11.42578125" style="12"/>
    <col min="6401" max="6401" width="30.42578125" style="12" customWidth="1"/>
    <col min="6402" max="6402" width="16.42578125" style="12" customWidth="1"/>
    <col min="6403" max="6403" width="13.85546875" style="12" customWidth="1"/>
    <col min="6404" max="6404" width="4.7109375" style="12" customWidth="1"/>
    <col min="6405" max="6656" width="11.42578125" style="12"/>
    <col min="6657" max="6657" width="30.42578125" style="12" customWidth="1"/>
    <col min="6658" max="6658" width="16.42578125" style="12" customWidth="1"/>
    <col min="6659" max="6659" width="13.85546875" style="12" customWidth="1"/>
    <col min="6660" max="6660" width="4.7109375" style="12" customWidth="1"/>
    <col min="6661" max="6912" width="11.42578125" style="12"/>
    <col min="6913" max="6913" width="30.42578125" style="12" customWidth="1"/>
    <col min="6914" max="6914" width="16.42578125" style="12" customWidth="1"/>
    <col min="6915" max="6915" width="13.85546875" style="12" customWidth="1"/>
    <col min="6916" max="6916" width="4.7109375" style="12" customWidth="1"/>
    <col min="6917" max="7168" width="11.42578125" style="12"/>
    <col min="7169" max="7169" width="30.42578125" style="12" customWidth="1"/>
    <col min="7170" max="7170" width="16.42578125" style="12" customWidth="1"/>
    <col min="7171" max="7171" width="13.85546875" style="12" customWidth="1"/>
    <col min="7172" max="7172" width="4.7109375" style="12" customWidth="1"/>
    <col min="7173" max="7424" width="11.42578125" style="12"/>
    <col min="7425" max="7425" width="30.42578125" style="12" customWidth="1"/>
    <col min="7426" max="7426" width="16.42578125" style="12" customWidth="1"/>
    <col min="7427" max="7427" width="13.85546875" style="12" customWidth="1"/>
    <col min="7428" max="7428" width="4.7109375" style="12" customWidth="1"/>
    <col min="7429" max="7680" width="11.42578125" style="12"/>
    <col min="7681" max="7681" width="30.42578125" style="12" customWidth="1"/>
    <col min="7682" max="7682" width="16.42578125" style="12" customWidth="1"/>
    <col min="7683" max="7683" width="13.85546875" style="12" customWidth="1"/>
    <col min="7684" max="7684" width="4.7109375" style="12" customWidth="1"/>
    <col min="7685" max="7936" width="11.42578125" style="12"/>
    <col min="7937" max="7937" width="30.42578125" style="12" customWidth="1"/>
    <col min="7938" max="7938" width="16.42578125" style="12" customWidth="1"/>
    <col min="7939" max="7939" width="13.85546875" style="12" customWidth="1"/>
    <col min="7940" max="7940" width="4.7109375" style="12" customWidth="1"/>
    <col min="7941" max="8192" width="11.42578125" style="12"/>
    <col min="8193" max="8193" width="30.42578125" style="12" customWidth="1"/>
    <col min="8194" max="8194" width="16.42578125" style="12" customWidth="1"/>
    <col min="8195" max="8195" width="13.85546875" style="12" customWidth="1"/>
    <col min="8196" max="8196" width="4.7109375" style="12" customWidth="1"/>
    <col min="8197" max="8448" width="11.42578125" style="12"/>
    <col min="8449" max="8449" width="30.42578125" style="12" customWidth="1"/>
    <col min="8450" max="8450" width="16.42578125" style="12" customWidth="1"/>
    <col min="8451" max="8451" width="13.85546875" style="12" customWidth="1"/>
    <col min="8452" max="8452" width="4.7109375" style="12" customWidth="1"/>
    <col min="8453" max="8704" width="11.42578125" style="12"/>
    <col min="8705" max="8705" width="30.42578125" style="12" customWidth="1"/>
    <col min="8706" max="8706" width="16.42578125" style="12" customWidth="1"/>
    <col min="8707" max="8707" width="13.85546875" style="12" customWidth="1"/>
    <col min="8708" max="8708" width="4.7109375" style="12" customWidth="1"/>
    <col min="8709" max="8960" width="11.42578125" style="12"/>
    <col min="8961" max="8961" width="30.42578125" style="12" customWidth="1"/>
    <col min="8962" max="8962" width="16.42578125" style="12" customWidth="1"/>
    <col min="8963" max="8963" width="13.85546875" style="12" customWidth="1"/>
    <col min="8964" max="8964" width="4.7109375" style="12" customWidth="1"/>
    <col min="8965" max="9216" width="11.42578125" style="12"/>
    <col min="9217" max="9217" width="30.42578125" style="12" customWidth="1"/>
    <col min="9218" max="9218" width="16.42578125" style="12" customWidth="1"/>
    <col min="9219" max="9219" width="13.85546875" style="12" customWidth="1"/>
    <col min="9220" max="9220" width="4.7109375" style="12" customWidth="1"/>
    <col min="9221" max="9472" width="11.42578125" style="12"/>
    <col min="9473" max="9473" width="30.42578125" style="12" customWidth="1"/>
    <col min="9474" max="9474" width="16.42578125" style="12" customWidth="1"/>
    <col min="9475" max="9475" width="13.85546875" style="12" customWidth="1"/>
    <col min="9476" max="9476" width="4.7109375" style="12" customWidth="1"/>
    <col min="9477" max="9728" width="11.42578125" style="12"/>
    <col min="9729" max="9729" width="30.42578125" style="12" customWidth="1"/>
    <col min="9730" max="9730" width="16.42578125" style="12" customWidth="1"/>
    <col min="9731" max="9731" width="13.85546875" style="12" customWidth="1"/>
    <col min="9732" max="9732" width="4.7109375" style="12" customWidth="1"/>
    <col min="9733" max="9984" width="11.42578125" style="12"/>
    <col min="9985" max="9985" width="30.42578125" style="12" customWidth="1"/>
    <col min="9986" max="9986" width="16.42578125" style="12" customWidth="1"/>
    <col min="9987" max="9987" width="13.85546875" style="12" customWidth="1"/>
    <col min="9988" max="9988" width="4.7109375" style="12" customWidth="1"/>
    <col min="9989" max="10240" width="11.42578125" style="12"/>
    <col min="10241" max="10241" width="30.42578125" style="12" customWidth="1"/>
    <col min="10242" max="10242" width="16.42578125" style="12" customWidth="1"/>
    <col min="10243" max="10243" width="13.85546875" style="12" customWidth="1"/>
    <col min="10244" max="10244" width="4.7109375" style="12" customWidth="1"/>
    <col min="10245" max="10496" width="11.42578125" style="12"/>
    <col min="10497" max="10497" width="30.42578125" style="12" customWidth="1"/>
    <col min="10498" max="10498" width="16.42578125" style="12" customWidth="1"/>
    <col min="10499" max="10499" width="13.85546875" style="12" customWidth="1"/>
    <col min="10500" max="10500" width="4.7109375" style="12" customWidth="1"/>
    <col min="10501" max="10752" width="11.42578125" style="12"/>
    <col min="10753" max="10753" width="30.42578125" style="12" customWidth="1"/>
    <col min="10754" max="10754" width="16.42578125" style="12" customWidth="1"/>
    <col min="10755" max="10755" width="13.85546875" style="12" customWidth="1"/>
    <col min="10756" max="10756" width="4.7109375" style="12" customWidth="1"/>
    <col min="10757" max="11008" width="11.42578125" style="12"/>
    <col min="11009" max="11009" width="30.42578125" style="12" customWidth="1"/>
    <col min="11010" max="11010" width="16.42578125" style="12" customWidth="1"/>
    <col min="11011" max="11011" width="13.85546875" style="12" customWidth="1"/>
    <col min="11012" max="11012" width="4.7109375" style="12" customWidth="1"/>
    <col min="11013" max="11264" width="11.42578125" style="12"/>
    <col min="11265" max="11265" width="30.42578125" style="12" customWidth="1"/>
    <col min="11266" max="11266" width="16.42578125" style="12" customWidth="1"/>
    <col min="11267" max="11267" width="13.85546875" style="12" customWidth="1"/>
    <col min="11268" max="11268" width="4.7109375" style="12" customWidth="1"/>
    <col min="11269" max="11520" width="11.42578125" style="12"/>
    <col min="11521" max="11521" width="30.42578125" style="12" customWidth="1"/>
    <col min="11522" max="11522" width="16.42578125" style="12" customWidth="1"/>
    <col min="11523" max="11523" width="13.85546875" style="12" customWidth="1"/>
    <col min="11524" max="11524" width="4.7109375" style="12" customWidth="1"/>
    <col min="11525" max="11776" width="11.42578125" style="12"/>
    <col min="11777" max="11777" width="30.42578125" style="12" customWidth="1"/>
    <col min="11778" max="11778" width="16.42578125" style="12" customWidth="1"/>
    <col min="11779" max="11779" width="13.85546875" style="12" customWidth="1"/>
    <col min="11780" max="11780" width="4.7109375" style="12" customWidth="1"/>
    <col min="11781" max="12032" width="11.42578125" style="12"/>
    <col min="12033" max="12033" width="30.42578125" style="12" customWidth="1"/>
    <col min="12034" max="12034" width="16.42578125" style="12" customWidth="1"/>
    <col min="12035" max="12035" width="13.85546875" style="12" customWidth="1"/>
    <col min="12036" max="12036" width="4.7109375" style="12" customWidth="1"/>
    <col min="12037" max="12288" width="11.42578125" style="12"/>
    <col min="12289" max="12289" width="30.42578125" style="12" customWidth="1"/>
    <col min="12290" max="12290" width="16.42578125" style="12" customWidth="1"/>
    <col min="12291" max="12291" width="13.85546875" style="12" customWidth="1"/>
    <col min="12292" max="12292" width="4.7109375" style="12" customWidth="1"/>
    <col min="12293" max="12544" width="11.42578125" style="12"/>
    <col min="12545" max="12545" width="30.42578125" style="12" customWidth="1"/>
    <col min="12546" max="12546" width="16.42578125" style="12" customWidth="1"/>
    <col min="12547" max="12547" width="13.85546875" style="12" customWidth="1"/>
    <col min="12548" max="12548" width="4.7109375" style="12" customWidth="1"/>
    <col min="12549" max="12800" width="11.42578125" style="12"/>
    <col min="12801" max="12801" width="30.42578125" style="12" customWidth="1"/>
    <col min="12802" max="12802" width="16.42578125" style="12" customWidth="1"/>
    <col min="12803" max="12803" width="13.85546875" style="12" customWidth="1"/>
    <col min="12804" max="12804" width="4.7109375" style="12" customWidth="1"/>
    <col min="12805" max="13056" width="11.42578125" style="12"/>
    <col min="13057" max="13057" width="30.42578125" style="12" customWidth="1"/>
    <col min="13058" max="13058" width="16.42578125" style="12" customWidth="1"/>
    <col min="13059" max="13059" width="13.85546875" style="12" customWidth="1"/>
    <col min="13060" max="13060" width="4.7109375" style="12" customWidth="1"/>
    <col min="13061" max="13312" width="11.42578125" style="12"/>
    <col min="13313" max="13313" width="30.42578125" style="12" customWidth="1"/>
    <col min="13314" max="13314" width="16.42578125" style="12" customWidth="1"/>
    <col min="13315" max="13315" width="13.85546875" style="12" customWidth="1"/>
    <col min="13316" max="13316" width="4.7109375" style="12" customWidth="1"/>
    <col min="13317" max="13568" width="11.42578125" style="12"/>
    <col min="13569" max="13569" width="30.42578125" style="12" customWidth="1"/>
    <col min="13570" max="13570" width="16.42578125" style="12" customWidth="1"/>
    <col min="13571" max="13571" width="13.85546875" style="12" customWidth="1"/>
    <col min="13572" max="13572" width="4.7109375" style="12" customWidth="1"/>
    <col min="13573" max="13824" width="11.42578125" style="12"/>
    <col min="13825" max="13825" width="30.42578125" style="12" customWidth="1"/>
    <col min="13826" max="13826" width="16.42578125" style="12" customWidth="1"/>
    <col min="13827" max="13827" width="13.85546875" style="12" customWidth="1"/>
    <col min="13828" max="13828" width="4.7109375" style="12" customWidth="1"/>
    <col min="13829" max="14080" width="11.42578125" style="12"/>
    <col min="14081" max="14081" width="30.42578125" style="12" customWidth="1"/>
    <col min="14082" max="14082" width="16.42578125" style="12" customWidth="1"/>
    <col min="14083" max="14083" width="13.85546875" style="12" customWidth="1"/>
    <col min="14084" max="14084" width="4.7109375" style="12" customWidth="1"/>
    <col min="14085" max="14336" width="11.42578125" style="12"/>
    <col min="14337" max="14337" width="30.42578125" style="12" customWidth="1"/>
    <col min="14338" max="14338" width="16.42578125" style="12" customWidth="1"/>
    <col min="14339" max="14339" width="13.85546875" style="12" customWidth="1"/>
    <col min="14340" max="14340" width="4.7109375" style="12" customWidth="1"/>
    <col min="14341" max="14592" width="11.42578125" style="12"/>
    <col min="14593" max="14593" width="30.42578125" style="12" customWidth="1"/>
    <col min="14594" max="14594" width="16.42578125" style="12" customWidth="1"/>
    <col min="14595" max="14595" width="13.85546875" style="12" customWidth="1"/>
    <col min="14596" max="14596" width="4.7109375" style="12" customWidth="1"/>
    <col min="14597" max="14848" width="11.42578125" style="12"/>
    <col min="14849" max="14849" width="30.42578125" style="12" customWidth="1"/>
    <col min="14850" max="14850" width="16.42578125" style="12" customWidth="1"/>
    <col min="14851" max="14851" width="13.85546875" style="12" customWidth="1"/>
    <col min="14852" max="14852" width="4.7109375" style="12" customWidth="1"/>
    <col min="14853" max="15104" width="11.42578125" style="12"/>
    <col min="15105" max="15105" width="30.42578125" style="12" customWidth="1"/>
    <col min="15106" max="15106" width="16.42578125" style="12" customWidth="1"/>
    <col min="15107" max="15107" width="13.85546875" style="12" customWidth="1"/>
    <col min="15108" max="15108" width="4.7109375" style="12" customWidth="1"/>
    <col min="15109" max="15360" width="11.42578125" style="12"/>
    <col min="15361" max="15361" width="30.42578125" style="12" customWidth="1"/>
    <col min="15362" max="15362" width="16.42578125" style="12" customWidth="1"/>
    <col min="15363" max="15363" width="13.85546875" style="12" customWidth="1"/>
    <col min="15364" max="15364" width="4.7109375" style="12" customWidth="1"/>
    <col min="15365" max="15616" width="11.42578125" style="12"/>
    <col min="15617" max="15617" width="30.42578125" style="12" customWidth="1"/>
    <col min="15618" max="15618" width="16.42578125" style="12" customWidth="1"/>
    <col min="15619" max="15619" width="13.85546875" style="12" customWidth="1"/>
    <col min="15620" max="15620" width="4.7109375" style="12" customWidth="1"/>
    <col min="15621" max="15872" width="11.42578125" style="12"/>
    <col min="15873" max="15873" width="30.42578125" style="12" customWidth="1"/>
    <col min="15874" max="15874" width="16.42578125" style="12" customWidth="1"/>
    <col min="15875" max="15875" width="13.85546875" style="12" customWidth="1"/>
    <col min="15876" max="15876" width="4.7109375" style="12" customWidth="1"/>
    <col min="15877" max="16128" width="11.42578125" style="12"/>
    <col min="16129" max="16129" width="30.42578125" style="12" customWidth="1"/>
    <col min="16130" max="16130" width="16.42578125" style="12" customWidth="1"/>
    <col min="16131" max="16131" width="13.85546875" style="12" customWidth="1"/>
    <col min="16132" max="16132" width="4.7109375" style="12" customWidth="1"/>
    <col min="16133" max="16384" width="11.42578125" style="12"/>
  </cols>
  <sheetData>
    <row r="1" spans="1:6" s="6" customFormat="1" ht="45" customHeight="1">
      <c r="A1" s="15" t="s">
        <v>546</v>
      </c>
      <c r="B1" s="15"/>
      <c r="C1" s="15"/>
      <c r="D1" s="15"/>
      <c r="E1" s="15"/>
      <c r="F1" s="15"/>
    </row>
    <row r="2" spans="1:6" s="6" customFormat="1" ht="12" customHeight="1" thickBot="1">
      <c r="A2" s="148"/>
      <c r="B2" s="148"/>
    </row>
    <row r="3" spans="1:6" s="6" customFormat="1" ht="19.899999999999999" customHeight="1" thickBot="1">
      <c r="B3" s="590">
        <v>2016</v>
      </c>
      <c r="C3" s="549">
        <v>2017</v>
      </c>
      <c r="D3" s="4"/>
      <c r="E3" s="1083" t="s">
        <v>36</v>
      </c>
      <c r="F3" s="1052"/>
    </row>
    <row r="4" spans="1:6" s="6" customFormat="1" ht="27" customHeight="1" thickBot="1">
      <c r="A4" s="150"/>
      <c r="B4" s="550" t="s">
        <v>550</v>
      </c>
      <c r="C4" s="550" t="s">
        <v>550</v>
      </c>
      <c r="E4" s="595" t="s">
        <v>550</v>
      </c>
      <c r="F4" s="596" t="s">
        <v>102</v>
      </c>
    </row>
    <row r="5" spans="1:6" ht="18" customHeight="1">
      <c r="A5" s="151" t="s">
        <v>547</v>
      </c>
      <c r="B5" s="402">
        <v>520686.64</v>
      </c>
      <c r="C5" s="402">
        <v>509174.54</v>
      </c>
      <c r="D5" s="55"/>
      <c r="E5" s="408">
        <f>C5-B5</f>
        <v>-11512.100000000035</v>
      </c>
      <c r="F5" s="1126">
        <f>(C5-B5)/B5</f>
        <v>-2.2109459155702622E-2</v>
      </c>
    </row>
    <row r="6" spans="1:6" ht="18" customHeight="1" thickBot="1">
      <c r="A6" s="152" t="s">
        <v>548</v>
      </c>
      <c r="B6" s="403">
        <v>20317.660600000003</v>
      </c>
      <c r="C6" s="403">
        <v>1964.7750000000001</v>
      </c>
      <c r="D6" s="55"/>
      <c r="E6" s="723">
        <f>C6-B6</f>
        <v>-18352.885600000001</v>
      </c>
      <c r="F6" s="1127">
        <f>(C6-B6)/B6</f>
        <v>-0.90329718373187107</v>
      </c>
    </row>
    <row r="7" spans="1:6" ht="18" customHeight="1" thickBot="1">
      <c r="A7" s="591" t="s">
        <v>549</v>
      </c>
      <c r="B7" s="592">
        <v>541004.30060000008</v>
      </c>
      <c r="C7" s="592">
        <f>SUM(C5:C6)</f>
        <v>511139.315</v>
      </c>
      <c r="D7" s="55"/>
      <c r="E7" s="724">
        <f>C7-B7</f>
        <v>-29864.985600000073</v>
      </c>
      <c r="F7" s="1128">
        <f>(C7-B7)/B7</f>
        <v>-5.5202861727491538E-2</v>
      </c>
    </row>
    <row r="8" spans="1:6" s="405" customFormat="1" ht="14.25" customHeight="1" thickBot="1">
      <c r="A8"/>
      <c r="B8"/>
      <c r="C8"/>
      <c r="D8"/>
      <c r="E8" s="725"/>
      <c r="F8" s="599"/>
    </row>
    <row r="9" spans="1:6" s="405" customFormat="1" ht="18" customHeight="1" thickBot="1">
      <c r="A9" s="830" t="s">
        <v>608</v>
      </c>
      <c r="B9" s="406"/>
      <c r="C9" s="408">
        <v>128694.49212000001</v>
      </c>
      <c r="D9" s="407"/>
      <c r="E9" s="408">
        <f>C9-B9</f>
        <v>128694.49212000001</v>
      </c>
      <c r="F9" s="597" t="s">
        <v>9</v>
      </c>
    </row>
    <row r="10" spans="1:6" s="405" customFormat="1" ht="18" customHeight="1" thickBot="1">
      <c r="A10" s="591" t="s">
        <v>619</v>
      </c>
      <c r="B10" s="593"/>
      <c r="C10" s="592">
        <f>C9</f>
        <v>128694.49212000001</v>
      </c>
      <c r="D10" s="1130"/>
      <c r="E10" s="724">
        <f>C10-B10</f>
        <v>128694.49212000001</v>
      </c>
      <c r="F10" s="598" t="s">
        <v>9</v>
      </c>
    </row>
    <row r="11" spans="1:6" ht="18" customHeight="1" thickBot="1">
      <c r="A11"/>
      <c r="B11" s="331"/>
      <c r="C11" s="331"/>
      <c r="D11"/>
      <c r="E11" s="725"/>
      <c r="F11" s="599"/>
    </row>
    <row r="12" spans="1:6" ht="18" customHeight="1">
      <c r="A12" s="151" t="s">
        <v>171</v>
      </c>
      <c r="B12" s="402">
        <v>835522.12766599993</v>
      </c>
      <c r="C12" s="402">
        <v>889110.08852999983</v>
      </c>
      <c r="D12" s="55"/>
      <c r="E12" s="408">
        <f t="shared" ref="E12:E17" si="0">C12-B12</f>
        <v>53587.960863999906</v>
      </c>
      <c r="F12" s="1126">
        <f t="shared" ref="F12:F17" si="1">(C12-B12)/B12</f>
        <v>6.4137093548552557E-2</v>
      </c>
    </row>
    <row r="13" spans="1:6" ht="18" customHeight="1">
      <c r="A13" s="153" t="s">
        <v>551</v>
      </c>
      <c r="B13" s="404">
        <v>-37473.124299999996</v>
      </c>
      <c r="C13" s="404">
        <v>-37957.881199999996</v>
      </c>
      <c r="D13" s="55"/>
      <c r="E13" s="726">
        <f t="shared" si="0"/>
        <v>-484.75690000000031</v>
      </c>
      <c r="F13" s="1129">
        <f t="shared" si="1"/>
        <v>1.2936121795427673E-2</v>
      </c>
    </row>
    <row r="14" spans="1:6" ht="18" customHeight="1">
      <c r="A14" s="153" t="s">
        <v>552</v>
      </c>
      <c r="B14" s="404">
        <v>4406.1824699999997</v>
      </c>
      <c r="C14" s="404">
        <v>6430.708160000001</v>
      </c>
      <c r="D14" s="55"/>
      <c r="E14" s="726">
        <f t="shared" si="0"/>
        <v>2024.5256900000013</v>
      </c>
      <c r="F14" s="1129">
        <f t="shared" si="1"/>
        <v>0.45947386513931671</v>
      </c>
    </row>
    <row r="15" spans="1:6" ht="18" customHeight="1">
      <c r="A15" s="153" t="s">
        <v>553</v>
      </c>
      <c r="B15" s="404">
        <v>-10033.557080000006</v>
      </c>
      <c r="C15" s="404">
        <v>133151.77244</v>
      </c>
      <c r="D15" s="55"/>
      <c r="E15" s="726">
        <f t="shared" si="0"/>
        <v>143185.32952</v>
      </c>
      <c r="F15" s="1129">
        <f>-(C15-B15)/B15</f>
        <v>14.27064483496215</v>
      </c>
    </row>
    <row r="16" spans="1:6" ht="18" customHeight="1" thickBot="1">
      <c r="A16" s="154" t="s">
        <v>554</v>
      </c>
      <c r="B16" s="403">
        <v>8113.9723799999974</v>
      </c>
      <c r="C16" s="403">
        <v>12235.117400000001</v>
      </c>
      <c r="D16" s="55"/>
      <c r="E16" s="723">
        <f t="shared" si="0"/>
        <v>4121.1450200000036</v>
      </c>
      <c r="F16" s="1127">
        <f t="shared" si="1"/>
        <v>0.50790720340115392</v>
      </c>
    </row>
    <row r="17" spans="1:6" ht="18" customHeight="1" thickBot="1">
      <c r="A17" s="591" t="s">
        <v>555</v>
      </c>
      <c r="B17" s="594">
        <v>800535.6011359999</v>
      </c>
      <c r="C17" s="594">
        <f>SUM(C12:C16)</f>
        <v>1002969.8053299999</v>
      </c>
      <c r="D17" s="55"/>
      <c r="E17" s="724">
        <f t="shared" si="0"/>
        <v>202434.20419399999</v>
      </c>
      <c r="F17" s="1128">
        <f t="shared" si="1"/>
        <v>0.25287345610455769</v>
      </c>
    </row>
    <row r="18" spans="1:6">
      <c r="E18" s="155"/>
      <c r="F18" s="155"/>
    </row>
    <row r="19" spans="1:6" ht="17.25" customHeight="1">
      <c r="A19" s="366"/>
      <c r="B19" s="155"/>
      <c r="C19" s="155"/>
    </row>
    <row r="20" spans="1:6">
      <c r="A20" s="367"/>
      <c r="B20" s="155"/>
      <c r="C20" s="155"/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ignoredErrors>
    <ignoredError sqref="F15" formula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7" sqref="G7"/>
    </sheetView>
  </sheetViews>
  <sheetFormatPr baseColWidth="10" defaultRowHeight="15"/>
  <cols>
    <col min="1" max="1" width="35.5703125" customWidth="1"/>
    <col min="2" max="4" width="11.7109375" customWidth="1"/>
    <col min="257" max="257" width="42" bestFit="1" customWidth="1"/>
    <col min="258" max="260" width="12.7109375" customWidth="1"/>
    <col min="513" max="513" width="42" bestFit="1" customWidth="1"/>
    <col min="514" max="516" width="12.7109375" customWidth="1"/>
    <col min="769" max="769" width="42" bestFit="1" customWidth="1"/>
    <col min="770" max="772" width="12.7109375" customWidth="1"/>
    <col min="1025" max="1025" width="42" bestFit="1" customWidth="1"/>
    <col min="1026" max="1028" width="12.7109375" customWidth="1"/>
    <col min="1281" max="1281" width="42" bestFit="1" customWidth="1"/>
    <col min="1282" max="1284" width="12.7109375" customWidth="1"/>
    <col min="1537" max="1537" width="42" bestFit="1" customWidth="1"/>
    <col min="1538" max="1540" width="12.7109375" customWidth="1"/>
    <col min="1793" max="1793" width="42" bestFit="1" customWidth="1"/>
    <col min="1794" max="1796" width="12.7109375" customWidth="1"/>
    <col min="2049" max="2049" width="42" bestFit="1" customWidth="1"/>
    <col min="2050" max="2052" width="12.7109375" customWidth="1"/>
    <col min="2305" max="2305" width="42" bestFit="1" customWidth="1"/>
    <col min="2306" max="2308" width="12.7109375" customWidth="1"/>
    <col min="2561" max="2561" width="42" bestFit="1" customWidth="1"/>
    <col min="2562" max="2564" width="12.7109375" customWidth="1"/>
    <col min="2817" max="2817" width="42" bestFit="1" customWidth="1"/>
    <col min="2818" max="2820" width="12.7109375" customWidth="1"/>
    <col min="3073" max="3073" width="42" bestFit="1" customWidth="1"/>
    <col min="3074" max="3076" width="12.7109375" customWidth="1"/>
    <col min="3329" max="3329" width="42" bestFit="1" customWidth="1"/>
    <col min="3330" max="3332" width="12.7109375" customWidth="1"/>
    <col min="3585" max="3585" width="42" bestFit="1" customWidth="1"/>
    <col min="3586" max="3588" width="12.7109375" customWidth="1"/>
    <col min="3841" max="3841" width="42" bestFit="1" customWidth="1"/>
    <col min="3842" max="3844" width="12.7109375" customWidth="1"/>
    <col min="4097" max="4097" width="42" bestFit="1" customWidth="1"/>
    <col min="4098" max="4100" width="12.7109375" customWidth="1"/>
    <col min="4353" max="4353" width="42" bestFit="1" customWidth="1"/>
    <col min="4354" max="4356" width="12.7109375" customWidth="1"/>
    <col min="4609" max="4609" width="42" bestFit="1" customWidth="1"/>
    <col min="4610" max="4612" width="12.7109375" customWidth="1"/>
    <col min="4865" max="4865" width="42" bestFit="1" customWidth="1"/>
    <col min="4866" max="4868" width="12.7109375" customWidth="1"/>
    <col min="5121" max="5121" width="42" bestFit="1" customWidth="1"/>
    <col min="5122" max="5124" width="12.7109375" customWidth="1"/>
    <col min="5377" max="5377" width="42" bestFit="1" customWidth="1"/>
    <col min="5378" max="5380" width="12.7109375" customWidth="1"/>
    <col min="5633" max="5633" width="42" bestFit="1" customWidth="1"/>
    <col min="5634" max="5636" width="12.7109375" customWidth="1"/>
    <col min="5889" max="5889" width="42" bestFit="1" customWidth="1"/>
    <col min="5890" max="5892" width="12.7109375" customWidth="1"/>
    <col min="6145" max="6145" width="42" bestFit="1" customWidth="1"/>
    <col min="6146" max="6148" width="12.7109375" customWidth="1"/>
    <col min="6401" max="6401" width="42" bestFit="1" customWidth="1"/>
    <col min="6402" max="6404" width="12.7109375" customWidth="1"/>
    <col min="6657" max="6657" width="42" bestFit="1" customWidth="1"/>
    <col min="6658" max="6660" width="12.7109375" customWidth="1"/>
    <col min="6913" max="6913" width="42" bestFit="1" customWidth="1"/>
    <col min="6914" max="6916" width="12.7109375" customWidth="1"/>
    <col min="7169" max="7169" width="42" bestFit="1" customWidth="1"/>
    <col min="7170" max="7172" width="12.7109375" customWidth="1"/>
    <col min="7425" max="7425" width="42" bestFit="1" customWidth="1"/>
    <col min="7426" max="7428" width="12.7109375" customWidth="1"/>
    <col min="7681" max="7681" width="42" bestFit="1" customWidth="1"/>
    <col min="7682" max="7684" width="12.7109375" customWidth="1"/>
    <col min="7937" max="7937" width="42" bestFit="1" customWidth="1"/>
    <col min="7938" max="7940" width="12.7109375" customWidth="1"/>
    <col min="8193" max="8193" width="42" bestFit="1" customWidth="1"/>
    <col min="8194" max="8196" width="12.7109375" customWidth="1"/>
    <col min="8449" max="8449" width="42" bestFit="1" customWidth="1"/>
    <col min="8450" max="8452" width="12.7109375" customWidth="1"/>
    <col min="8705" max="8705" width="42" bestFit="1" customWidth="1"/>
    <col min="8706" max="8708" width="12.7109375" customWidth="1"/>
    <col min="8961" max="8961" width="42" bestFit="1" customWidth="1"/>
    <col min="8962" max="8964" width="12.7109375" customWidth="1"/>
    <col min="9217" max="9217" width="42" bestFit="1" customWidth="1"/>
    <col min="9218" max="9220" width="12.7109375" customWidth="1"/>
    <col min="9473" max="9473" width="42" bestFit="1" customWidth="1"/>
    <col min="9474" max="9476" width="12.7109375" customWidth="1"/>
    <col min="9729" max="9729" width="42" bestFit="1" customWidth="1"/>
    <col min="9730" max="9732" width="12.7109375" customWidth="1"/>
    <col min="9985" max="9985" width="42" bestFit="1" customWidth="1"/>
    <col min="9986" max="9988" width="12.7109375" customWidth="1"/>
    <col min="10241" max="10241" width="42" bestFit="1" customWidth="1"/>
    <col min="10242" max="10244" width="12.7109375" customWidth="1"/>
    <col min="10497" max="10497" width="42" bestFit="1" customWidth="1"/>
    <col min="10498" max="10500" width="12.7109375" customWidth="1"/>
    <col min="10753" max="10753" width="42" bestFit="1" customWidth="1"/>
    <col min="10754" max="10756" width="12.7109375" customWidth="1"/>
    <col min="11009" max="11009" width="42" bestFit="1" customWidth="1"/>
    <col min="11010" max="11012" width="12.7109375" customWidth="1"/>
    <col min="11265" max="11265" width="42" bestFit="1" customWidth="1"/>
    <col min="11266" max="11268" width="12.7109375" customWidth="1"/>
    <col min="11521" max="11521" width="42" bestFit="1" customWidth="1"/>
    <col min="11522" max="11524" width="12.7109375" customWidth="1"/>
    <col min="11777" max="11777" width="42" bestFit="1" customWidth="1"/>
    <col min="11778" max="11780" width="12.7109375" customWidth="1"/>
    <col min="12033" max="12033" width="42" bestFit="1" customWidth="1"/>
    <col min="12034" max="12036" width="12.7109375" customWidth="1"/>
    <col min="12289" max="12289" width="42" bestFit="1" customWidth="1"/>
    <col min="12290" max="12292" width="12.7109375" customWidth="1"/>
    <col min="12545" max="12545" width="42" bestFit="1" customWidth="1"/>
    <col min="12546" max="12548" width="12.7109375" customWidth="1"/>
    <col min="12801" max="12801" width="42" bestFit="1" customWidth="1"/>
    <col min="12802" max="12804" width="12.7109375" customWidth="1"/>
    <col min="13057" max="13057" width="42" bestFit="1" customWidth="1"/>
    <col min="13058" max="13060" width="12.7109375" customWidth="1"/>
    <col min="13313" max="13313" width="42" bestFit="1" customWidth="1"/>
    <col min="13314" max="13316" width="12.7109375" customWidth="1"/>
    <col min="13569" max="13569" width="42" bestFit="1" customWidth="1"/>
    <col min="13570" max="13572" width="12.7109375" customWidth="1"/>
    <col min="13825" max="13825" width="42" bestFit="1" customWidth="1"/>
    <col min="13826" max="13828" width="12.7109375" customWidth="1"/>
    <col min="14081" max="14081" width="42" bestFit="1" customWidth="1"/>
    <col min="14082" max="14084" width="12.7109375" customWidth="1"/>
    <col min="14337" max="14337" width="42" bestFit="1" customWidth="1"/>
    <col min="14338" max="14340" width="12.7109375" customWidth="1"/>
    <col min="14593" max="14593" width="42" bestFit="1" customWidth="1"/>
    <col min="14594" max="14596" width="12.7109375" customWidth="1"/>
    <col min="14849" max="14849" width="42" bestFit="1" customWidth="1"/>
    <col min="14850" max="14852" width="12.7109375" customWidth="1"/>
    <col min="15105" max="15105" width="42" bestFit="1" customWidth="1"/>
    <col min="15106" max="15108" width="12.7109375" customWidth="1"/>
    <col min="15361" max="15361" width="42" bestFit="1" customWidth="1"/>
    <col min="15362" max="15364" width="12.7109375" customWidth="1"/>
    <col min="15617" max="15617" width="42" bestFit="1" customWidth="1"/>
    <col min="15618" max="15620" width="12.7109375" customWidth="1"/>
    <col min="15873" max="15873" width="42" bestFit="1" customWidth="1"/>
    <col min="15874" max="15876" width="12.7109375" customWidth="1"/>
    <col min="16129" max="16129" width="42" bestFit="1" customWidth="1"/>
    <col min="16130" max="16132" width="12.7109375" customWidth="1"/>
  </cols>
  <sheetData>
    <row r="1" spans="1:7" s="6" customFormat="1" ht="55.15" customHeight="1">
      <c r="A1" s="15" t="s">
        <v>556</v>
      </c>
      <c r="B1" s="15"/>
      <c r="C1" s="15"/>
      <c r="D1" s="15"/>
      <c r="E1" s="15"/>
      <c r="F1" s="156"/>
      <c r="G1" s="156"/>
    </row>
    <row r="2" spans="1:7" ht="15.75" thickBot="1"/>
    <row r="3" spans="1:7" s="6" customFormat="1" ht="19.899999999999999" customHeight="1" thickBot="1">
      <c r="A3" s="158"/>
      <c r="B3" s="600" t="s">
        <v>557</v>
      </c>
      <c r="C3" s="600" t="s">
        <v>558</v>
      </c>
      <c r="D3" s="600" t="s">
        <v>264</v>
      </c>
    </row>
    <row r="4" spans="1:7" s="159" customFormat="1" ht="19.899999999999999" customHeight="1">
      <c r="A4" s="818" t="s">
        <v>559</v>
      </c>
      <c r="B4" s="252">
        <v>167</v>
      </c>
      <c r="C4" s="253">
        <v>126</v>
      </c>
      <c r="D4" s="258">
        <f>+B4+C4</f>
        <v>293</v>
      </c>
    </row>
    <row r="5" spans="1:7" s="159" customFormat="1" ht="19.899999999999999" customHeight="1">
      <c r="A5" s="819" t="s">
        <v>560</v>
      </c>
      <c r="B5" s="254">
        <v>22</v>
      </c>
      <c r="C5" s="255">
        <v>16</v>
      </c>
      <c r="D5" s="259">
        <f>+B5+C5</f>
        <v>38</v>
      </c>
    </row>
    <row r="6" spans="1:7" s="159" customFormat="1" ht="19.899999999999999" customHeight="1">
      <c r="A6" s="819" t="s">
        <v>561</v>
      </c>
      <c r="B6" s="254">
        <v>5</v>
      </c>
      <c r="C6" s="255">
        <v>4</v>
      </c>
      <c r="D6" s="259">
        <f>+B6+C6</f>
        <v>9</v>
      </c>
    </row>
    <row r="7" spans="1:7" s="159" customFormat="1" ht="19.899999999999999" customHeight="1" thickBot="1">
      <c r="A7" s="820" t="s">
        <v>562</v>
      </c>
      <c r="B7" s="256">
        <v>1</v>
      </c>
      <c r="C7" s="257">
        <v>8</v>
      </c>
      <c r="D7" s="260">
        <f>+B7+C7</f>
        <v>9</v>
      </c>
    </row>
    <row r="8" spans="1:7" s="6" customFormat="1" ht="19.899999999999999" customHeight="1" thickBot="1">
      <c r="A8" s="601" t="s">
        <v>264</v>
      </c>
      <c r="B8" s="602">
        <f>SUM(B4:B7)</f>
        <v>195</v>
      </c>
      <c r="C8" s="603">
        <f>SUM(C4:C7)</f>
        <v>154</v>
      </c>
      <c r="D8" s="602">
        <f>SUM(D4:D7)</f>
        <v>349</v>
      </c>
    </row>
    <row r="9" spans="1:7" ht="19.899999999999999" customHeight="1"/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A2" sqref="A2"/>
    </sheetView>
  </sheetViews>
  <sheetFormatPr baseColWidth="10" defaultRowHeight="15"/>
  <cols>
    <col min="1" max="1" width="22.7109375" customWidth="1"/>
    <col min="2" max="2" width="66.28515625" customWidth="1"/>
    <col min="3" max="3" width="11.5703125" style="862" customWidth="1"/>
    <col min="257" max="257" width="22.7109375" customWidth="1"/>
    <col min="258" max="258" width="66.28515625" customWidth="1"/>
    <col min="259" max="259" width="11.5703125" customWidth="1"/>
    <col min="513" max="513" width="22.7109375" customWidth="1"/>
    <col min="514" max="514" width="66.28515625" customWidth="1"/>
    <col min="515" max="515" width="11.5703125" customWidth="1"/>
    <col min="769" max="769" width="22.7109375" customWidth="1"/>
    <col min="770" max="770" width="66.28515625" customWidth="1"/>
    <col min="771" max="771" width="11.5703125" customWidth="1"/>
    <col min="1025" max="1025" width="22.7109375" customWidth="1"/>
    <col min="1026" max="1026" width="66.28515625" customWidth="1"/>
    <col min="1027" max="1027" width="11.5703125" customWidth="1"/>
    <col min="1281" max="1281" width="22.7109375" customWidth="1"/>
    <col min="1282" max="1282" width="66.28515625" customWidth="1"/>
    <col min="1283" max="1283" width="11.5703125" customWidth="1"/>
    <col min="1537" max="1537" width="22.7109375" customWidth="1"/>
    <col min="1538" max="1538" width="66.28515625" customWidth="1"/>
    <col min="1539" max="1539" width="11.5703125" customWidth="1"/>
    <col min="1793" max="1793" width="22.7109375" customWidth="1"/>
    <col min="1794" max="1794" width="66.28515625" customWidth="1"/>
    <col min="1795" max="1795" width="11.5703125" customWidth="1"/>
    <col min="2049" max="2049" width="22.7109375" customWidth="1"/>
    <col min="2050" max="2050" width="66.28515625" customWidth="1"/>
    <col min="2051" max="2051" width="11.5703125" customWidth="1"/>
    <col min="2305" max="2305" width="22.7109375" customWidth="1"/>
    <col min="2306" max="2306" width="66.28515625" customWidth="1"/>
    <col min="2307" max="2307" width="11.5703125" customWidth="1"/>
    <col min="2561" max="2561" width="22.7109375" customWidth="1"/>
    <col min="2562" max="2562" width="66.28515625" customWidth="1"/>
    <col min="2563" max="2563" width="11.5703125" customWidth="1"/>
    <col min="2817" max="2817" width="22.7109375" customWidth="1"/>
    <col min="2818" max="2818" width="66.28515625" customWidth="1"/>
    <col min="2819" max="2819" width="11.5703125" customWidth="1"/>
    <col min="3073" max="3073" width="22.7109375" customWidth="1"/>
    <col min="3074" max="3074" width="66.28515625" customWidth="1"/>
    <col min="3075" max="3075" width="11.5703125" customWidth="1"/>
    <col min="3329" max="3329" width="22.7109375" customWidth="1"/>
    <col min="3330" max="3330" width="66.28515625" customWidth="1"/>
    <col min="3331" max="3331" width="11.5703125" customWidth="1"/>
    <col min="3585" max="3585" width="22.7109375" customWidth="1"/>
    <col min="3586" max="3586" width="66.28515625" customWidth="1"/>
    <col min="3587" max="3587" width="11.5703125" customWidth="1"/>
    <col min="3841" max="3841" width="22.7109375" customWidth="1"/>
    <col min="3842" max="3842" width="66.28515625" customWidth="1"/>
    <col min="3843" max="3843" width="11.5703125" customWidth="1"/>
    <col min="4097" max="4097" width="22.7109375" customWidth="1"/>
    <col min="4098" max="4098" width="66.28515625" customWidth="1"/>
    <col min="4099" max="4099" width="11.5703125" customWidth="1"/>
    <col min="4353" max="4353" width="22.7109375" customWidth="1"/>
    <col min="4354" max="4354" width="66.28515625" customWidth="1"/>
    <col min="4355" max="4355" width="11.5703125" customWidth="1"/>
    <col min="4609" max="4609" width="22.7109375" customWidth="1"/>
    <col min="4610" max="4610" width="66.28515625" customWidth="1"/>
    <col min="4611" max="4611" width="11.5703125" customWidth="1"/>
    <col min="4865" max="4865" width="22.7109375" customWidth="1"/>
    <col min="4866" max="4866" width="66.28515625" customWidth="1"/>
    <col min="4867" max="4867" width="11.5703125" customWidth="1"/>
    <col min="5121" max="5121" width="22.7109375" customWidth="1"/>
    <col min="5122" max="5122" width="66.28515625" customWidth="1"/>
    <col min="5123" max="5123" width="11.5703125" customWidth="1"/>
    <col min="5377" max="5377" width="22.7109375" customWidth="1"/>
    <col min="5378" max="5378" width="66.28515625" customWidth="1"/>
    <col min="5379" max="5379" width="11.5703125" customWidth="1"/>
    <col min="5633" max="5633" width="22.7109375" customWidth="1"/>
    <col min="5634" max="5634" width="66.28515625" customWidth="1"/>
    <col min="5635" max="5635" width="11.5703125" customWidth="1"/>
    <col min="5889" max="5889" width="22.7109375" customWidth="1"/>
    <col min="5890" max="5890" width="66.28515625" customWidth="1"/>
    <col min="5891" max="5891" width="11.5703125" customWidth="1"/>
    <col min="6145" max="6145" width="22.7109375" customWidth="1"/>
    <col min="6146" max="6146" width="66.28515625" customWidth="1"/>
    <col min="6147" max="6147" width="11.5703125" customWidth="1"/>
    <col min="6401" max="6401" width="22.7109375" customWidth="1"/>
    <col min="6402" max="6402" width="66.28515625" customWidth="1"/>
    <col min="6403" max="6403" width="11.5703125" customWidth="1"/>
    <col min="6657" max="6657" width="22.7109375" customWidth="1"/>
    <col min="6658" max="6658" width="66.28515625" customWidth="1"/>
    <col min="6659" max="6659" width="11.5703125" customWidth="1"/>
    <col min="6913" max="6913" width="22.7109375" customWidth="1"/>
    <col min="6914" max="6914" width="66.28515625" customWidth="1"/>
    <col min="6915" max="6915" width="11.5703125" customWidth="1"/>
    <col min="7169" max="7169" width="22.7109375" customWidth="1"/>
    <col min="7170" max="7170" width="66.28515625" customWidth="1"/>
    <col min="7171" max="7171" width="11.5703125" customWidth="1"/>
    <col min="7425" max="7425" width="22.7109375" customWidth="1"/>
    <col min="7426" max="7426" width="66.28515625" customWidth="1"/>
    <col min="7427" max="7427" width="11.5703125" customWidth="1"/>
    <col min="7681" max="7681" width="22.7109375" customWidth="1"/>
    <col min="7682" max="7682" width="66.28515625" customWidth="1"/>
    <col min="7683" max="7683" width="11.5703125" customWidth="1"/>
    <col min="7937" max="7937" width="22.7109375" customWidth="1"/>
    <col min="7938" max="7938" width="66.28515625" customWidth="1"/>
    <col min="7939" max="7939" width="11.5703125" customWidth="1"/>
    <col min="8193" max="8193" width="22.7109375" customWidth="1"/>
    <col min="8194" max="8194" width="66.28515625" customWidth="1"/>
    <col min="8195" max="8195" width="11.5703125" customWidth="1"/>
    <col min="8449" max="8449" width="22.7109375" customWidth="1"/>
    <col min="8450" max="8450" width="66.28515625" customWidth="1"/>
    <col min="8451" max="8451" width="11.5703125" customWidth="1"/>
    <col min="8705" max="8705" width="22.7109375" customWidth="1"/>
    <col min="8706" max="8706" width="66.28515625" customWidth="1"/>
    <col min="8707" max="8707" width="11.5703125" customWidth="1"/>
    <col min="8961" max="8961" width="22.7109375" customWidth="1"/>
    <col min="8962" max="8962" width="66.28515625" customWidth="1"/>
    <col min="8963" max="8963" width="11.5703125" customWidth="1"/>
    <col min="9217" max="9217" width="22.7109375" customWidth="1"/>
    <col min="9218" max="9218" width="66.28515625" customWidth="1"/>
    <col min="9219" max="9219" width="11.5703125" customWidth="1"/>
    <col min="9473" max="9473" width="22.7109375" customWidth="1"/>
    <col min="9474" max="9474" width="66.28515625" customWidth="1"/>
    <col min="9475" max="9475" width="11.5703125" customWidth="1"/>
    <col min="9729" max="9729" width="22.7109375" customWidth="1"/>
    <col min="9730" max="9730" width="66.28515625" customWidth="1"/>
    <col min="9731" max="9731" width="11.5703125" customWidth="1"/>
    <col min="9985" max="9985" width="22.7109375" customWidth="1"/>
    <col min="9986" max="9986" width="66.28515625" customWidth="1"/>
    <col min="9987" max="9987" width="11.5703125" customWidth="1"/>
    <col min="10241" max="10241" width="22.7109375" customWidth="1"/>
    <col min="10242" max="10242" width="66.28515625" customWidth="1"/>
    <col min="10243" max="10243" width="11.5703125" customWidth="1"/>
    <col min="10497" max="10497" width="22.7109375" customWidth="1"/>
    <col min="10498" max="10498" width="66.28515625" customWidth="1"/>
    <col min="10499" max="10499" width="11.5703125" customWidth="1"/>
    <col min="10753" max="10753" width="22.7109375" customWidth="1"/>
    <col min="10754" max="10754" width="66.28515625" customWidth="1"/>
    <col min="10755" max="10755" width="11.5703125" customWidth="1"/>
    <col min="11009" max="11009" width="22.7109375" customWidth="1"/>
    <col min="11010" max="11010" width="66.28515625" customWidth="1"/>
    <col min="11011" max="11011" width="11.5703125" customWidth="1"/>
    <col min="11265" max="11265" width="22.7109375" customWidth="1"/>
    <col min="11266" max="11266" width="66.28515625" customWidth="1"/>
    <col min="11267" max="11267" width="11.5703125" customWidth="1"/>
    <col min="11521" max="11521" width="22.7109375" customWidth="1"/>
    <col min="11522" max="11522" width="66.28515625" customWidth="1"/>
    <col min="11523" max="11523" width="11.5703125" customWidth="1"/>
    <col min="11777" max="11777" width="22.7109375" customWidth="1"/>
    <col min="11778" max="11778" width="66.28515625" customWidth="1"/>
    <col min="11779" max="11779" width="11.5703125" customWidth="1"/>
    <col min="12033" max="12033" width="22.7109375" customWidth="1"/>
    <col min="12034" max="12034" width="66.28515625" customWidth="1"/>
    <col min="12035" max="12035" width="11.5703125" customWidth="1"/>
    <col min="12289" max="12289" width="22.7109375" customWidth="1"/>
    <col min="12290" max="12290" width="66.28515625" customWidth="1"/>
    <col min="12291" max="12291" width="11.5703125" customWidth="1"/>
    <col min="12545" max="12545" width="22.7109375" customWidth="1"/>
    <col min="12546" max="12546" width="66.28515625" customWidth="1"/>
    <col min="12547" max="12547" width="11.5703125" customWidth="1"/>
    <col min="12801" max="12801" width="22.7109375" customWidth="1"/>
    <col min="12802" max="12802" width="66.28515625" customWidth="1"/>
    <col min="12803" max="12803" width="11.5703125" customWidth="1"/>
    <col min="13057" max="13057" width="22.7109375" customWidth="1"/>
    <col min="13058" max="13058" width="66.28515625" customWidth="1"/>
    <col min="13059" max="13059" width="11.5703125" customWidth="1"/>
    <col min="13313" max="13313" width="22.7109375" customWidth="1"/>
    <col min="13314" max="13314" width="66.28515625" customWidth="1"/>
    <col min="13315" max="13315" width="11.5703125" customWidth="1"/>
    <col min="13569" max="13569" width="22.7109375" customWidth="1"/>
    <col min="13570" max="13570" width="66.28515625" customWidth="1"/>
    <col min="13571" max="13571" width="11.5703125" customWidth="1"/>
    <col min="13825" max="13825" width="22.7109375" customWidth="1"/>
    <col min="13826" max="13826" width="66.28515625" customWidth="1"/>
    <col min="13827" max="13827" width="11.5703125" customWidth="1"/>
    <col min="14081" max="14081" width="22.7109375" customWidth="1"/>
    <col min="14082" max="14082" width="66.28515625" customWidth="1"/>
    <col min="14083" max="14083" width="11.5703125" customWidth="1"/>
    <col min="14337" max="14337" width="22.7109375" customWidth="1"/>
    <col min="14338" max="14338" width="66.28515625" customWidth="1"/>
    <col min="14339" max="14339" width="11.5703125" customWidth="1"/>
    <col min="14593" max="14593" width="22.7109375" customWidth="1"/>
    <col min="14594" max="14594" width="66.28515625" customWidth="1"/>
    <col min="14595" max="14595" width="11.5703125" customWidth="1"/>
    <col min="14849" max="14849" width="22.7109375" customWidth="1"/>
    <col min="14850" max="14850" width="66.28515625" customWidth="1"/>
    <col min="14851" max="14851" width="11.5703125" customWidth="1"/>
    <col min="15105" max="15105" width="22.7109375" customWidth="1"/>
    <col min="15106" max="15106" width="66.28515625" customWidth="1"/>
    <col min="15107" max="15107" width="11.5703125" customWidth="1"/>
    <col min="15361" max="15361" width="22.7109375" customWidth="1"/>
    <col min="15362" max="15362" width="66.28515625" customWidth="1"/>
    <col min="15363" max="15363" width="11.5703125" customWidth="1"/>
    <col min="15617" max="15617" width="22.7109375" customWidth="1"/>
    <col min="15618" max="15618" width="66.28515625" customWidth="1"/>
    <col min="15619" max="15619" width="11.5703125" customWidth="1"/>
    <col min="15873" max="15873" width="22.7109375" customWidth="1"/>
    <col min="15874" max="15874" width="66.28515625" customWidth="1"/>
    <col min="15875" max="15875" width="11.5703125" customWidth="1"/>
    <col min="16129" max="16129" width="22.7109375" customWidth="1"/>
    <col min="16130" max="16130" width="66.28515625" customWidth="1"/>
    <col min="16131" max="16131" width="11.5703125" customWidth="1"/>
  </cols>
  <sheetData>
    <row r="1" spans="1:8" s="6" customFormat="1" ht="55.15" customHeight="1">
      <c r="A1" s="15" t="s">
        <v>699</v>
      </c>
      <c r="B1" s="15"/>
      <c r="C1" s="15"/>
      <c r="D1" s="156"/>
      <c r="E1" s="156"/>
      <c r="F1" s="156"/>
      <c r="G1" s="156"/>
      <c r="H1" s="156"/>
    </row>
    <row r="2" spans="1:8" s="6" customFormat="1" ht="33" customHeight="1">
      <c r="A2" s="148"/>
      <c r="B2" s="148"/>
      <c r="C2" s="148"/>
      <c r="D2" s="156"/>
      <c r="E2" s="156"/>
      <c r="F2" s="156"/>
      <c r="G2" s="156"/>
      <c r="H2" s="156"/>
    </row>
    <row r="3" spans="1:8">
      <c r="A3" s="851" t="s">
        <v>655</v>
      </c>
      <c r="B3" s="851" t="s">
        <v>656</v>
      </c>
      <c r="C3" s="852" t="s">
        <v>657</v>
      </c>
    </row>
    <row r="4" spans="1:8" s="855" customFormat="1" ht="40.15" customHeight="1">
      <c r="A4" s="853" t="s">
        <v>658</v>
      </c>
      <c r="B4" s="853" t="s">
        <v>659</v>
      </c>
      <c r="C4" s="854">
        <v>36341</v>
      </c>
    </row>
    <row r="5" spans="1:8" s="855" customFormat="1" ht="45" customHeight="1">
      <c r="A5" s="856" t="s">
        <v>660</v>
      </c>
      <c r="B5" s="853" t="s">
        <v>661</v>
      </c>
      <c r="C5" s="857">
        <v>38737</v>
      </c>
    </row>
    <row r="6" spans="1:8" s="855" customFormat="1" ht="45" customHeight="1">
      <c r="A6" s="856" t="s">
        <v>662</v>
      </c>
      <c r="B6" s="853" t="s">
        <v>663</v>
      </c>
      <c r="C6" s="857">
        <v>38883</v>
      </c>
    </row>
    <row r="7" spans="1:8" s="855" customFormat="1" ht="40.15" customHeight="1">
      <c r="A7" s="853" t="s">
        <v>664</v>
      </c>
      <c r="B7" s="853" t="s">
        <v>665</v>
      </c>
      <c r="C7" s="854">
        <v>39010</v>
      </c>
    </row>
    <row r="8" spans="1:8" s="855" customFormat="1" ht="40.15" customHeight="1">
      <c r="A8" s="856" t="s">
        <v>664</v>
      </c>
      <c r="B8" s="853" t="s">
        <v>666</v>
      </c>
      <c r="C8" s="857">
        <v>39127</v>
      </c>
    </row>
    <row r="9" spans="1:8" s="855" customFormat="1" ht="40.15" customHeight="1">
      <c r="A9" s="856" t="s">
        <v>667</v>
      </c>
      <c r="B9" s="853" t="s">
        <v>668</v>
      </c>
      <c r="C9" s="857">
        <v>39128</v>
      </c>
    </row>
    <row r="10" spans="1:8" s="855" customFormat="1" ht="48" customHeight="1">
      <c r="A10" s="853" t="s">
        <v>669</v>
      </c>
      <c r="B10" s="853" t="s">
        <v>670</v>
      </c>
      <c r="C10" s="854">
        <v>39164</v>
      </c>
    </row>
    <row r="11" spans="1:8" s="855" customFormat="1" ht="40.15" customHeight="1">
      <c r="A11" s="853" t="s">
        <v>671</v>
      </c>
      <c r="B11" s="853" t="s">
        <v>672</v>
      </c>
      <c r="C11" s="854">
        <v>39232</v>
      </c>
    </row>
    <row r="12" spans="1:8" s="855" customFormat="1" ht="48" customHeight="1">
      <c r="A12" s="856" t="s">
        <v>669</v>
      </c>
      <c r="B12" s="853" t="s">
        <v>673</v>
      </c>
      <c r="C12" s="857">
        <v>40308</v>
      </c>
    </row>
    <row r="13" spans="1:8" s="855" customFormat="1" ht="40.15" customHeight="1">
      <c r="A13" s="858" t="s">
        <v>674</v>
      </c>
      <c r="B13" s="853" t="s">
        <v>675</v>
      </c>
      <c r="C13" s="854">
        <v>40337</v>
      </c>
    </row>
    <row r="14" spans="1:8" s="855" customFormat="1" ht="40.15" customHeight="1">
      <c r="A14" s="856" t="s">
        <v>676</v>
      </c>
      <c r="B14" s="853" t="s">
        <v>677</v>
      </c>
      <c r="C14" s="857">
        <v>40637</v>
      </c>
    </row>
    <row r="15" spans="1:8" s="855" customFormat="1" ht="45" customHeight="1">
      <c r="A15" s="856" t="s">
        <v>662</v>
      </c>
      <c r="B15" s="853" t="s">
        <v>678</v>
      </c>
      <c r="C15" s="857">
        <v>40688</v>
      </c>
    </row>
    <row r="16" spans="1:8" s="855" customFormat="1" ht="45" customHeight="1">
      <c r="A16" s="853" t="s">
        <v>662</v>
      </c>
      <c r="B16" s="853" t="s">
        <v>679</v>
      </c>
      <c r="C16" s="854">
        <v>40688</v>
      </c>
    </row>
    <row r="17" spans="1:3" s="855" customFormat="1" ht="45" customHeight="1">
      <c r="A17" s="856" t="s">
        <v>680</v>
      </c>
      <c r="B17" s="853" t="s">
        <v>681</v>
      </c>
      <c r="C17" s="857">
        <v>40695</v>
      </c>
    </row>
    <row r="18" spans="1:3" s="855" customFormat="1" ht="40.15" customHeight="1">
      <c r="A18" s="853" t="s">
        <v>682</v>
      </c>
      <c r="B18" s="853" t="s">
        <v>683</v>
      </c>
      <c r="C18" s="854">
        <v>41032</v>
      </c>
    </row>
    <row r="19" spans="1:3" s="855" customFormat="1" ht="40.15" customHeight="1">
      <c r="A19" s="853" t="s">
        <v>684</v>
      </c>
      <c r="B19" s="853" t="s">
        <v>685</v>
      </c>
      <c r="C19" s="854">
        <v>41207</v>
      </c>
    </row>
    <row r="20" spans="1:3" s="855" customFormat="1" ht="40.15" customHeight="1">
      <c r="A20" s="856" t="s">
        <v>664</v>
      </c>
      <c r="B20" s="853" t="s">
        <v>686</v>
      </c>
      <c r="C20" s="857">
        <v>41339</v>
      </c>
    </row>
    <row r="21" spans="1:3" s="855" customFormat="1" ht="30" customHeight="1">
      <c r="A21" s="853" t="s">
        <v>687</v>
      </c>
      <c r="B21" s="853" t="s">
        <v>688</v>
      </c>
      <c r="C21" s="854">
        <v>41485</v>
      </c>
    </row>
    <row r="22" spans="1:3" s="855" customFormat="1" ht="30" customHeight="1">
      <c r="A22" s="856" t="s">
        <v>689</v>
      </c>
      <c r="B22" s="853" t="s">
        <v>690</v>
      </c>
      <c r="C22" s="857">
        <v>41576</v>
      </c>
    </row>
    <row r="23" spans="1:3" s="855" customFormat="1" ht="40.15" customHeight="1">
      <c r="A23" s="856" t="s">
        <v>691</v>
      </c>
      <c r="B23" s="853" t="s">
        <v>692</v>
      </c>
      <c r="C23" s="857">
        <v>41619</v>
      </c>
    </row>
    <row r="24" spans="1:3" s="855" customFormat="1" ht="30" customHeight="1">
      <c r="A24" s="856" t="s">
        <v>693</v>
      </c>
      <c r="B24" s="853" t="s">
        <v>694</v>
      </c>
      <c r="C24" s="857">
        <v>41718</v>
      </c>
    </row>
    <row r="25" spans="1:3" s="855" customFormat="1" ht="30" customHeight="1">
      <c r="A25" s="853" t="s">
        <v>695</v>
      </c>
      <c r="B25" s="853" t="s">
        <v>694</v>
      </c>
      <c r="C25" s="854">
        <v>41719</v>
      </c>
    </row>
    <row r="26" spans="1:3" s="855" customFormat="1" ht="30" customHeight="1">
      <c r="A26" s="853" t="s">
        <v>696</v>
      </c>
      <c r="B26" s="853" t="s">
        <v>697</v>
      </c>
      <c r="C26" s="854">
        <v>42066</v>
      </c>
    </row>
    <row r="27" spans="1:3" s="855" customFormat="1" ht="30" customHeight="1">
      <c r="A27" s="859" t="s">
        <v>698</v>
      </c>
      <c r="B27" s="860" t="s">
        <v>694</v>
      </c>
      <c r="C27" s="861">
        <v>42429</v>
      </c>
    </row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</sheetData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H13" sqref="H13"/>
    </sheetView>
  </sheetViews>
  <sheetFormatPr baseColWidth="10" defaultRowHeight="15"/>
  <cols>
    <col min="1" max="1" width="42.7109375" customWidth="1"/>
    <col min="2" max="2" width="11.7109375" customWidth="1"/>
    <col min="3" max="3" width="11.85546875" customWidth="1"/>
    <col min="4" max="4" width="11.28515625" customWidth="1"/>
    <col min="256" max="256" width="9.85546875" customWidth="1"/>
    <col min="257" max="257" width="46.140625" bestFit="1" customWidth="1"/>
    <col min="258" max="260" width="12.7109375" customWidth="1"/>
    <col min="512" max="512" width="9.85546875" customWidth="1"/>
    <col min="513" max="513" width="46.140625" bestFit="1" customWidth="1"/>
    <col min="514" max="516" width="12.7109375" customWidth="1"/>
    <col min="768" max="768" width="9.85546875" customWidth="1"/>
    <col min="769" max="769" width="46.140625" bestFit="1" customWidth="1"/>
    <col min="770" max="772" width="12.7109375" customWidth="1"/>
    <col min="1024" max="1024" width="9.85546875" customWidth="1"/>
    <col min="1025" max="1025" width="46.140625" bestFit="1" customWidth="1"/>
    <col min="1026" max="1028" width="12.7109375" customWidth="1"/>
    <col min="1280" max="1280" width="9.85546875" customWidth="1"/>
    <col min="1281" max="1281" width="46.140625" bestFit="1" customWidth="1"/>
    <col min="1282" max="1284" width="12.7109375" customWidth="1"/>
    <col min="1536" max="1536" width="9.85546875" customWidth="1"/>
    <col min="1537" max="1537" width="46.140625" bestFit="1" customWidth="1"/>
    <col min="1538" max="1540" width="12.7109375" customWidth="1"/>
    <col min="1792" max="1792" width="9.85546875" customWidth="1"/>
    <col min="1793" max="1793" width="46.140625" bestFit="1" customWidth="1"/>
    <col min="1794" max="1796" width="12.7109375" customWidth="1"/>
    <col min="2048" max="2048" width="9.85546875" customWidth="1"/>
    <col min="2049" max="2049" width="46.140625" bestFit="1" customWidth="1"/>
    <col min="2050" max="2052" width="12.7109375" customWidth="1"/>
    <col min="2304" max="2304" width="9.85546875" customWidth="1"/>
    <col min="2305" max="2305" width="46.140625" bestFit="1" customWidth="1"/>
    <col min="2306" max="2308" width="12.7109375" customWidth="1"/>
    <col min="2560" max="2560" width="9.85546875" customWidth="1"/>
    <col min="2561" max="2561" width="46.140625" bestFit="1" customWidth="1"/>
    <col min="2562" max="2564" width="12.7109375" customWidth="1"/>
    <col min="2816" max="2816" width="9.85546875" customWidth="1"/>
    <col min="2817" max="2817" width="46.140625" bestFit="1" customWidth="1"/>
    <col min="2818" max="2820" width="12.7109375" customWidth="1"/>
    <col min="3072" max="3072" width="9.85546875" customWidth="1"/>
    <col min="3073" max="3073" width="46.140625" bestFit="1" customWidth="1"/>
    <col min="3074" max="3076" width="12.7109375" customWidth="1"/>
    <col min="3328" max="3328" width="9.85546875" customWidth="1"/>
    <col min="3329" max="3329" width="46.140625" bestFit="1" customWidth="1"/>
    <col min="3330" max="3332" width="12.7109375" customWidth="1"/>
    <col min="3584" max="3584" width="9.85546875" customWidth="1"/>
    <col min="3585" max="3585" width="46.140625" bestFit="1" customWidth="1"/>
    <col min="3586" max="3588" width="12.7109375" customWidth="1"/>
    <col min="3840" max="3840" width="9.85546875" customWidth="1"/>
    <col min="3841" max="3841" width="46.140625" bestFit="1" customWidth="1"/>
    <col min="3842" max="3844" width="12.7109375" customWidth="1"/>
    <col min="4096" max="4096" width="9.85546875" customWidth="1"/>
    <col min="4097" max="4097" width="46.140625" bestFit="1" customWidth="1"/>
    <col min="4098" max="4100" width="12.7109375" customWidth="1"/>
    <col min="4352" max="4352" width="9.85546875" customWidth="1"/>
    <col min="4353" max="4353" width="46.140625" bestFit="1" customWidth="1"/>
    <col min="4354" max="4356" width="12.7109375" customWidth="1"/>
    <col min="4608" max="4608" width="9.85546875" customWidth="1"/>
    <col min="4609" max="4609" width="46.140625" bestFit="1" customWidth="1"/>
    <col min="4610" max="4612" width="12.7109375" customWidth="1"/>
    <col min="4864" max="4864" width="9.85546875" customWidth="1"/>
    <col min="4865" max="4865" width="46.140625" bestFit="1" customWidth="1"/>
    <col min="4866" max="4868" width="12.7109375" customWidth="1"/>
    <col min="5120" max="5120" width="9.85546875" customWidth="1"/>
    <col min="5121" max="5121" width="46.140625" bestFit="1" customWidth="1"/>
    <col min="5122" max="5124" width="12.7109375" customWidth="1"/>
    <col min="5376" max="5376" width="9.85546875" customWidth="1"/>
    <col min="5377" max="5377" width="46.140625" bestFit="1" customWidth="1"/>
    <col min="5378" max="5380" width="12.7109375" customWidth="1"/>
    <col min="5632" max="5632" width="9.85546875" customWidth="1"/>
    <col min="5633" max="5633" width="46.140625" bestFit="1" customWidth="1"/>
    <col min="5634" max="5636" width="12.7109375" customWidth="1"/>
    <col min="5888" max="5888" width="9.85546875" customWidth="1"/>
    <col min="5889" max="5889" width="46.140625" bestFit="1" customWidth="1"/>
    <col min="5890" max="5892" width="12.7109375" customWidth="1"/>
    <col min="6144" max="6144" width="9.85546875" customWidth="1"/>
    <col min="6145" max="6145" width="46.140625" bestFit="1" customWidth="1"/>
    <col min="6146" max="6148" width="12.7109375" customWidth="1"/>
    <col min="6400" max="6400" width="9.85546875" customWidth="1"/>
    <col min="6401" max="6401" width="46.140625" bestFit="1" customWidth="1"/>
    <col min="6402" max="6404" width="12.7109375" customWidth="1"/>
    <col min="6656" max="6656" width="9.85546875" customWidth="1"/>
    <col min="6657" max="6657" width="46.140625" bestFit="1" customWidth="1"/>
    <col min="6658" max="6660" width="12.7109375" customWidth="1"/>
    <col min="6912" max="6912" width="9.85546875" customWidth="1"/>
    <col min="6913" max="6913" width="46.140625" bestFit="1" customWidth="1"/>
    <col min="6914" max="6916" width="12.7109375" customWidth="1"/>
    <col min="7168" max="7168" width="9.85546875" customWidth="1"/>
    <col min="7169" max="7169" width="46.140625" bestFit="1" customWidth="1"/>
    <col min="7170" max="7172" width="12.7109375" customWidth="1"/>
    <col min="7424" max="7424" width="9.85546875" customWidth="1"/>
    <col min="7425" max="7425" width="46.140625" bestFit="1" customWidth="1"/>
    <col min="7426" max="7428" width="12.7109375" customWidth="1"/>
    <col min="7680" max="7680" width="9.85546875" customWidth="1"/>
    <col min="7681" max="7681" width="46.140625" bestFit="1" customWidth="1"/>
    <col min="7682" max="7684" width="12.7109375" customWidth="1"/>
    <col min="7936" max="7936" width="9.85546875" customWidth="1"/>
    <col min="7937" max="7937" width="46.140625" bestFit="1" customWidth="1"/>
    <col min="7938" max="7940" width="12.7109375" customWidth="1"/>
    <col min="8192" max="8192" width="9.85546875" customWidth="1"/>
    <col min="8193" max="8193" width="46.140625" bestFit="1" customWidth="1"/>
    <col min="8194" max="8196" width="12.7109375" customWidth="1"/>
    <col min="8448" max="8448" width="9.85546875" customWidth="1"/>
    <col min="8449" max="8449" width="46.140625" bestFit="1" customWidth="1"/>
    <col min="8450" max="8452" width="12.7109375" customWidth="1"/>
    <col min="8704" max="8704" width="9.85546875" customWidth="1"/>
    <col min="8705" max="8705" width="46.140625" bestFit="1" customWidth="1"/>
    <col min="8706" max="8708" width="12.7109375" customWidth="1"/>
    <col min="8960" max="8960" width="9.85546875" customWidth="1"/>
    <col min="8961" max="8961" width="46.140625" bestFit="1" customWidth="1"/>
    <col min="8962" max="8964" width="12.7109375" customWidth="1"/>
    <col min="9216" max="9216" width="9.85546875" customWidth="1"/>
    <col min="9217" max="9217" width="46.140625" bestFit="1" customWidth="1"/>
    <col min="9218" max="9220" width="12.7109375" customWidth="1"/>
    <col min="9472" max="9472" width="9.85546875" customWidth="1"/>
    <col min="9473" max="9473" width="46.140625" bestFit="1" customWidth="1"/>
    <col min="9474" max="9476" width="12.7109375" customWidth="1"/>
    <col min="9728" max="9728" width="9.85546875" customWidth="1"/>
    <col min="9729" max="9729" width="46.140625" bestFit="1" customWidth="1"/>
    <col min="9730" max="9732" width="12.7109375" customWidth="1"/>
    <col min="9984" max="9984" width="9.85546875" customWidth="1"/>
    <col min="9985" max="9985" width="46.140625" bestFit="1" customWidth="1"/>
    <col min="9986" max="9988" width="12.7109375" customWidth="1"/>
    <col min="10240" max="10240" width="9.85546875" customWidth="1"/>
    <col min="10241" max="10241" width="46.140625" bestFit="1" customWidth="1"/>
    <col min="10242" max="10244" width="12.7109375" customWidth="1"/>
    <col min="10496" max="10496" width="9.85546875" customWidth="1"/>
    <col min="10497" max="10497" width="46.140625" bestFit="1" customWidth="1"/>
    <col min="10498" max="10500" width="12.7109375" customWidth="1"/>
    <col min="10752" max="10752" width="9.85546875" customWidth="1"/>
    <col min="10753" max="10753" width="46.140625" bestFit="1" customWidth="1"/>
    <col min="10754" max="10756" width="12.7109375" customWidth="1"/>
    <col min="11008" max="11008" width="9.85546875" customWidth="1"/>
    <col min="11009" max="11009" width="46.140625" bestFit="1" customWidth="1"/>
    <col min="11010" max="11012" width="12.7109375" customWidth="1"/>
    <col min="11264" max="11264" width="9.85546875" customWidth="1"/>
    <col min="11265" max="11265" width="46.140625" bestFit="1" customWidth="1"/>
    <col min="11266" max="11268" width="12.7109375" customWidth="1"/>
    <col min="11520" max="11520" width="9.85546875" customWidth="1"/>
    <col min="11521" max="11521" width="46.140625" bestFit="1" customWidth="1"/>
    <col min="11522" max="11524" width="12.7109375" customWidth="1"/>
    <col min="11776" max="11776" width="9.85546875" customWidth="1"/>
    <col min="11777" max="11777" width="46.140625" bestFit="1" customWidth="1"/>
    <col min="11778" max="11780" width="12.7109375" customWidth="1"/>
    <col min="12032" max="12032" width="9.85546875" customWidth="1"/>
    <col min="12033" max="12033" width="46.140625" bestFit="1" customWidth="1"/>
    <col min="12034" max="12036" width="12.7109375" customWidth="1"/>
    <col min="12288" max="12288" width="9.85546875" customWidth="1"/>
    <col min="12289" max="12289" width="46.140625" bestFit="1" customWidth="1"/>
    <col min="12290" max="12292" width="12.7109375" customWidth="1"/>
    <col min="12544" max="12544" width="9.85546875" customWidth="1"/>
    <col min="12545" max="12545" width="46.140625" bestFit="1" customWidth="1"/>
    <col min="12546" max="12548" width="12.7109375" customWidth="1"/>
    <col min="12800" max="12800" width="9.85546875" customWidth="1"/>
    <col min="12801" max="12801" width="46.140625" bestFit="1" customWidth="1"/>
    <col min="12802" max="12804" width="12.7109375" customWidth="1"/>
    <col min="13056" max="13056" width="9.85546875" customWidth="1"/>
    <col min="13057" max="13057" width="46.140625" bestFit="1" customWidth="1"/>
    <col min="13058" max="13060" width="12.7109375" customWidth="1"/>
    <col min="13312" max="13312" width="9.85546875" customWidth="1"/>
    <col min="13313" max="13313" width="46.140625" bestFit="1" customWidth="1"/>
    <col min="13314" max="13316" width="12.7109375" customWidth="1"/>
    <col min="13568" max="13568" width="9.85546875" customWidth="1"/>
    <col min="13569" max="13569" width="46.140625" bestFit="1" customWidth="1"/>
    <col min="13570" max="13572" width="12.7109375" customWidth="1"/>
    <col min="13824" max="13824" width="9.85546875" customWidth="1"/>
    <col min="13825" max="13825" width="46.140625" bestFit="1" customWidth="1"/>
    <col min="13826" max="13828" width="12.7109375" customWidth="1"/>
    <col min="14080" max="14080" width="9.85546875" customWidth="1"/>
    <col min="14081" max="14081" width="46.140625" bestFit="1" customWidth="1"/>
    <col min="14082" max="14084" width="12.7109375" customWidth="1"/>
    <col min="14336" max="14336" width="9.85546875" customWidth="1"/>
    <col min="14337" max="14337" width="46.140625" bestFit="1" customWidth="1"/>
    <col min="14338" max="14340" width="12.7109375" customWidth="1"/>
    <col min="14592" max="14592" width="9.85546875" customWidth="1"/>
    <col min="14593" max="14593" width="46.140625" bestFit="1" customWidth="1"/>
    <col min="14594" max="14596" width="12.7109375" customWidth="1"/>
    <col min="14848" max="14848" width="9.85546875" customWidth="1"/>
    <col min="14849" max="14849" width="46.140625" bestFit="1" customWidth="1"/>
    <col min="14850" max="14852" width="12.7109375" customWidth="1"/>
    <col min="15104" max="15104" width="9.85546875" customWidth="1"/>
    <col min="15105" max="15105" width="46.140625" bestFit="1" customWidth="1"/>
    <col min="15106" max="15108" width="12.7109375" customWidth="1"/>
    <col min="15360" max="15360" width="9.85546875" customWidth="1"/>
    <col min="15361" max="15361" width="46.140625" bestFit="1" customWidth="1"/>
    <col min="15362" max="15364" width="12.7109375" customWidth="1"/>
    <col min="15616" max="15616" width="9.85546875" customWidth="1"/>
    <col min="15617" max="15617" width="46.140625" bestFit="1" customWidth="1"/>
    <col min="15618" max="15620" width="12.7109375" customWidth="1"/>
    <col min="15872" max="15872" width="9.85546875" customWidth="1"/>
    <col min="15873" max="15873" width="46.140625" bestFit="1" customWidth="1"/>
    <col min="15874" max="15876" width="12.7109375" customWidth="1"/>
    <col min="16128" max="16128" width="9.85546875" customWidth="1"/>
    <col min="16129" max="16129" width="46.140625" bestFit="1" customWidth="1"/>
    <col min="16130" max="16132" width="12.7109375" customWidth="1"/>
  </cols>
  <sheetData>
    <row r="1" spans="1:7" s="6" customFormat="1" ht="55.15" customHeight="1">
      <c r="A1" s="15" t="s">
        <v>563</v>
      </c>
      <c r="B1" s="15"/>
      <c r="C1" s="15"/>
      <c r="D1" s="15"/>
      <c r="E1" s="15"/>
      <c r="F1" s="156"/>
      <c r="G1" s="156"/>
    </row>
    <row r="2" spans="1:7" ht="15.75" thickBot="1"/>
    <row r="3" spans="1:7" s="6" customFormat="1" ht="19.899999999999999" customHeight="1" thickBot="1">
      <c r="A3" s="158"/>
      <c r="B3" s="604" t="s">
        <v>557</v>
      </c>
      <c r="C3" s="604" t="s">
        <v>558</v>
      </c>
      <c r="D3" s="604" t="s">
        <v>264</v>
      </c>
    </row>
    <row r="4" spans="1:7" s="159" customFormat="1" ht="19.899999999999999" customHeight="1">
      <c r="A4" s="821" t="s">
        <v>564</v>
      </c>
      <c r="B4" s="252">
        <v>55</v>
      </c>
      <c r="C4" s="252">
        <v>68</v>
      </c>
      <c r="D4" s="411">
        <f>SUM(B4:C4)</f>
        <v>123</v>
      </c>
    </row>
    <row r="5" spans="1:7" s="159" customFormat="1" ht="19.899999999999999" customHeight="1">
      <c r="A5" s="822" t="s">
        <v>565</v>
      </c>
      <c r="B5" s="254">
        <v>1</v>
      </c>
      <c r="C5" s="254">
        <v>10</v>
      </c>
      <c r="D5" s="412">
        <f>SUM(B5:C5)</f>
        <v>11</v>
      </c>
    </row>
    <row r="6" spans="1:7" s="159" customFormat="1" ht="19.899999999999999" customHeight="1">
      <c r="A6" s="822" t="s">
        <v>566</v>
      </c>
      <c r="B6" s="254">
        <v>1</v>
      </c>
      <c r="C6" s="254">
        <v>1</v>
      </c>
      <c r="D6" s="412">
        <f>SUM(B6:C6)</f>
        <v>2</v>
      </c>
    </row>
    <row r="7" spans="1:7" s="159" customFormat="1" ht="19.899999999999999" customHeight="1">
      <c r="A7" s="823" t="s">
        <v>567</v>
      </c>
      <c r="B7" s="256">
        <v>6</v>
      </c>
      <c r="C7" s="256">
        <v>8</v>
      </c>
      <c r="D7" s="412">
        <f>SUM(B7:C7)</f>
        <v>14</v>
      </c>
    </row>
    <row r="8" spans="1:7" s="6" customFormat="1" ht="19.899999999999999" customHeight="1" thickBot="1">
      <c r="A8" s="823" t="s">
        <v>92</v>
      </c>
      <c r="B8" s="256">
        <v>4</v>
      </c>
      <c r="C8" s="256">
        <v>7</v>
      </c>
      <c r="D8" s="413">
        <f>SUM(B8:C8)</f>
        <v>11</v>
      </c>
    </row>
    <row r="9" spans="1:7" ht="19.899999999999999" customHeight="1" thickBot="1">
      <c r="A9" s="601" t="s">
        <v>264</v>
      </c>
      <c r="B9" s="602">
        <f>SUM(B4:B8)</f>
        <v>67</v>
      </c>
      <c r="C9" s="602">
        <f>SUM(C4:C8)</f>
        <v>94</v>
      </c>
      <c r="D9" s="605">
        <f>SUM(D4:D8)</f>
        <v>161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4" sqref="C14"/>
    </sheetView>
  </sheetViews>
  <sheetFormatPr baseColWidth="10" defaultRowHeight="15"/>
  <cols>
    <col min="1" max="1" width="38.140625" customWidth="1"/>
    <col min="2" max="2" width="15.28515625" customWidth="1"/>
    <col min="257" max="257" width="44.42578125" bestFit="1" customWidth="1"/>
    <col min="258" max="258" width="15.28515625" customWidth="1"/>
    <col min="513" max="513" width="44.42578125" bestFit="1" customWidth="1"/>
    <col min="514" max="514" width="15.28515625" customWidth="1"/>
    <col min="769" max="769" width="44.42578125" bestFit="1" customWidth="1"/>
    <col min="770" max="770" width="15.28515625" customWidth="1"/>
    <col min="1025" max="1025" width="44.42578125" bestFit="1" customWidth="1"/>
    <col min="1026" max="1026" width="15.28515625" customWidth="1"/>
    <col min="1281" max="1281" width="44.42578125" bestFit="1" customWidth="1"/>
    <col min="1282" max="1282" width="15.28515625" customWidth="1"/>
    <col min="1537" max="1537" width="44.42578125" bestFit="1" customWidth="1"/>
    <col min="1538" max="1538" width="15.28515625" customWidth="1"/>
    <col min="1793" max="1793" width="44.42578125" bestFit="1" customWidth="1"/>
    <col min="1794" max="1794" width="15.28515625" customWidth="1"/>
    <col min="2049" max="2049" width="44.42578125" bestFit="1" customWidth="1"/>
    <col min="2050" max="2050" width="15.28515625" customWidth="1"/>
    <col min="2305" max="2305" width="44.42578125" bestFit="1" customWidth="1"/>
    <col min="2306" max="2306" width="15.28515625" customWidth="1"/>
    <col min="2561" max="2561" width="44.42578125" bestFit="1" customWidth="1"/>
    <col min="2562" max="2562" width="15.28515625" customWidth="1"/>
    <col min="2817" max="2817" width="44.42578125" bestFit="1" customWidth="1"/>
    <col min="2818" max="2818" width="15.28515625" customWidth="1"/>
    <col min="3073" max="3073" width="44.42578125" bestFit="1" customWidth="1"/>
    <col min="3074" max="3074" width="15.28515625" customWidth="1"/>
    <col min="3329" max="3329" width="44.42578125" bestFit="1" customWidth="1"/>
    <col min="3330" max="3330" width="15.28515625" customWidth="1"/>
    <col min="3585" max="3585" width="44.42578125" bestFit="1" customWidth="1"/>
    <col min="3586" max="3586" width="15.28515625" customWidth="1"/>
    <col min="3841" max="3841" width="44.42578125" bestFit="1" customWidth="1"/>
    <col min="3842" max="3842" width="15.28515625" customWidth="1"/>
    <col min="4097" max="4097" width="44.42578125" bestFit="1" customWidth="1"/>
    <col min="4098" max="4098" width="15.28515625" customWidth="1"/>
    <col min="4353" max="4353" width="44.42578125" bestFit="1" customWidth="1"/>
    <col min="4354" max="4354" width="15.28515625" customWidth="1"/>
    <col min="4609" max="4609" width="44.42578125" bestFit="1" customWidth="1"/>
    <col min="4610" max="4610" width="15.28515625" customWidth="1"/>
    <col min="4865" max="4865" width="44.42578125" bestFit="1" customWidth="1"/>
    <col min="4866" max="4866" width="15.28515625" customWidth="1"/>
    <col min="5121" max="5121" width="44.42578125" bestFit="1" customWidth="1"/>
    <col min="5122" max="5122" width="15.28515625" customWidth="1"/>
    <col min="5377" max="5377" width="44.42578125" bestFit="1" customWidth="1"/>
    <col min="5378" max="5378" width="15.28515625" customWidth="1"/>
    <col min="5633" max="5633" width="44.42578125" bestFit="1" customWidth="1"/>
    <col min="5634" max="5634" width="15.28515625" customWidth="1"/>
    <col min="5889" max="5889" width="44.42578125" bestFit="1" customWidth="1"/>
    <col min="5890" max="5890" width="15.28515625" customWidth="1"/>
    <col min="6145" max="6145" width="44.42578125" bestFit="1" customWidth="1"/>
    <col min="6146" max="6146" width="15.28515625" customWidth="1"/>
    <col min="6401" max="6401" width="44.42578125" bestFit="1" customWidth="1"/>
    <col min="6402" max="6402" width="15.28515625" customWidth="1"/>
    <col min="6657" max="6657" width="44.42578125" bestFit="1" customWidth="1"/>
    <col min="6658" max="6658" width="15.28515625" customWidth="1"/>
    <col min="6913" max="6913" width="44.42578125" bestFit="1" customWidth="1"/>
    <col min="6914" max="6914" width="15.28515625" customWidth="1"/>
    <col min="7169" max="7169" width="44.42578125" bestFit="1" customWidth="1"/>
    <col min="7170" max="7170" width="15.28515625" customWidth="1"/>
    <col min="7425" max="7425" width="44.42578125" bestFit="1" customWidth="1"/>
    <col min="7426" max="7426" width="15.28515625" customWidth="1"/>
    <col min="7681" max="7681" width="44.42578125" bestFit="1" customWidth="1"/>
    <col min="7682" max="7682" width="15.28515625" customWidth="1"/>
    <col min="7937" max="7937" width="44.42578125" bestFit="1" customWidth="1"/>
    <col min="7938" max="7938" width="15.28515625" customWidth="1"/>
    <col min="8193" max="8193" width="44.42578125" bestFit="1" customWidth="1"/>
    <col min="8194" max="8194" width="15.28515625" customWidth="1"/>
    <col min="8449" max="8449" width="44.42578125" bestFit="1" customWidth="1"/>
    <col min="8450" max="8450" width="15.28515625" customWidth="1"/>
    <col min="8705" max="8705" width="44.42578125" bestFit="1" customWidth="1"/>
    <col min="8706" max="8706" width="15.28515625" customWidth="1"/>
    <col min="8961" max="8961" width="44.42578125" bestFit="1" customWidth="1"/>
    <col min="8962" max="8962" width="15.28515625" customWidth="1"/>
    <col min="9217" max="9217" width="44.42578125" bestFit="1" customWidth="1"/>
    <col min="9218" max="9218" width="15.28515625" customWidth="1"/>
    <col min="9473" max="9473" width="44.42578125" bestFit="1" customWidth="1"/>
    <col min="9474" max="9474" width="15.28515625" customWidth="1"/>
    <col min="9729" max="9729" width="44.42578125" bestFit="1" customWidth="1"/>
    <col min="9730" max="9730" width="15.28515625" customWidth="1"/>
    <col min="9985" max="9985" width="44.42578125" bestFit="1" customWidth="1"/>
    <col min="9986" max="9986" width="15.28515625" customWidth="1"/>
    <col min="10241" max="10241" width="44.42578125" bestFit="1" customWidth="1"/>
    <col min="10242" max="10242" width="15.28515625" customWidth="1"/>
    <col min="10497" max="10497" width="44.42578125" bestFit="1" customWidth="1"/>
    <col min="10498" max="10498" width="15.28515625" customWidth="1"/>
    <col min="10753" max="10753" width="44.42578125" bestFit="1" customWidth="1"/>
    <col min="10754" max="10754" width="15.28515625" customWidth="1"/>
    <col min="11009" max="11009" width="44.42578125" bestFit="1" customWidth="1"/>
    <col min="11010" max="11010" width="15.28515625" customWidth="1"/>
    <col min="11265" max="11265" width="44.42578125" bestFit="1" customWidth="1"/>
    <col min="11266" max="11266" width="15.28515625" customWidth="1"/>
    <col min="11521" max="11521" width="44.42578125" bestFit="1" customWidth="1"/>
    <col min="11522" max="11522" width="15.28515625" customWidth="1"/>
    <col min="11777" max="11777" width="44.42578125" bestFit="1" customWidth="1"/>
    <col min="11778" max="11778" width="15.28515625" customWidth="1"/>
    <col min="12033" max="12033" width="44.42578125" bestFit="1" customWidth="1"/>
    <col min="12034" max="12034" width="15.28515625" customWidth="1"/>
    <col min="12289" max="12289" width="44.42578125" bestFit="1" customWidth="1"/>
    <col min="12290" max="12290" width="15.28515625" customWidth="1"/>
    <col min="12545" max="12545" width="44.42578125" bestFit="1" customWidth="1"/>
    <col min="12546" max="12546" width="15.28515625" customWidth="1"/>
    <col min="12801" max="12801" width="44.42578125" bestFit="1" customWidth="1"/>
    <col min="12802" max="12802" width="15.28515625" customWidth="1"/>
    <col min="13057" max="13057" width="44.42578125" bestFit="1" customWidth="1"/>
    <col min="13058" max="13058" width="15.28515625" customWidth="1"/>
    <col min="13313" max="13313" width="44.42578125" bestFit="1" customWidth="1"/>
    <col min="13314" max="13314" width="15.28515625" customWidth="1"/>
    <col min="13569" max="13569" width="44.42578125" bestFit="1" customWidth="1"/>
    <col min="13570" max="13570" width="15.28515625" customWidth="1"/>
    <col min="13825" max="13825" width="44.42578125" bestFit="1" customWidth="1"/>
    <col min="13826" max="13826" width="15.28515625" customWidth="1"/>
    <col min="14081" max="14081" width="44.42578125" bestFit="1" customWidth="1"/>
    <col min="14082" max="14082" width="15.28515625" customWidth="1"/>
    <col min="14337" max="14337" width="44.42578125" bestFit="1" customWidth="1"/>
    <col min="14338" max="14338" width="15.28515625" customWidth="1"/>
    <col min="14593" max="14593" width="44.42578125" bestFit="1" customWidth="1"/>
    <col min="14594" max="14594" width="15.28515625" customWidth="1"/>
    <col min="14849" max="14849" width="44.42578125" bestFit="1" customWidth="1"/>
    <col min="14850" max="14850" width="15.28515625" customWidth="1"/>
    <col min="15105" max="15105" width="44.42578125" bestFit="1" customWidth="1"/>
    <col min="15106" max="15106" width="15.28515625" customWidth="1"/>
    <col min="15361" max="15361" width="44.42578125" bestFit="1" customWidth="1"/>
    <col min="15362" max="15362" width="15.28515625" customWidth="1"/>
    <col min="15617" max="15617" width="44.42578125" bestFit="1" customWidth="1"/>
    <col min="15618" max="15618" width="15.28515625" customWidth="1"/>
    <col min="15873" max="15873" width="44.42578125" bestFit="1" customWidth="1"/>
    <col min="15874" max="15874" width="15.28515625" customWidth="1"/>
    <col min="16129" max="16129" width="44.42578125" bestFit="1" customWidth="1"/>
    <col min="16130" max="16130" width="15.28515625" customWidth="1"/>
  </cols>
  <sheetData>
    <row r="1" spans="1:7" s="6" customFormat="1" ht="55.15" customHeight="1">
      <c r="A1" s="15" t="s">
        <v>568</v>
      </c>
      <c r="B1" s="15"/>
      <c r="C1" s="15"/>
      <c r="D1" s="15"/>
      <c r="E1" s="156"/>
      <c r="F1" s="156"/>
      <c r="G1" s="156"/>
    </row>
    <row r="2" spans="1:7" ht="15.75" thickBot="1"/>
    <row r="3" spans="1:7" ht="19.899999999999999" customHeight="1" thickBot="1">
      <c r="A3" s="6"/>
      <c r="B3" s="727" t="s">
        <v>572</v>
      </c>
    </row>
    <row r="4" spans="1:7" s="159" customFormat="1" ht="19.899999999999999" customHeight="1">
      <c r="A4" s="818" t="s">
        <v>569</v>
      </c>
      <c r="B4" s="728">
        <v>42</v>
      </c>
    </row>
    <row r="5" spans="1:7" s="159" customFormat="1" ht="19.899999999999999" customHeight="1">
      <c r="A5" s="824" t="s">
        <v>570</v>
      </c>
      <c r="B5" s="729">
        <v>67</v>
      </c>
    </row>
    <row r="6" spans="1:7" s="159" customFormat="1" ht="19.899999999999999" customHeight="1" thickBot="1">
      <c r="A6" s="825" t="s">
        <v>571</v>
      </c>
      <c r="B6" s="730">
        <v>15</v>
      </c>
    </row>
    <row r="7" spans="1:7" ht="19.899999999999999" customHeight="1" thickBot="1">
      <c r="A7" s="607" t="s">
        <v>46</v>
      </c>
      <c r="B7" s="731">
        <f>SUM(B4:B6)</f>
        <v>124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G18" sqref="G18"/>
    </sheetView>
  </sheetViews>
  <sheetFormatPr baseColWidth="10" defaultRowHeight="15"/>
  <cols>
    <col min="1" max="1" width="53.42578125" customWidth="1"/>
    <col min="2" max="2" width="14.85546875" customWidth="1"/>
    <col min="257" max="257" width="62.28515625" customWidth="1"/>
    <col min="258" max="258" width="16.7109375" bestFit="1" customWidth="1"/>
    <col min="513" max="513" width="62.28515625" customWidth="1"/>
    <col min="514" max="514" width="16.7109375" bestFit="1" customWidth="1"/>
    <col min="769" max="769" width="62.28515625" customWidth="1"/>
    <col min="770" max="770" width="16.7109375" bestFit="1" customWidth="1"/>
    <col min="1025" max="1025" width="62.28515625" customWidth="1"/>
    <col min="1026" max="1026" width="16.7109375" bestFit="1" customWidth="1"/>
    <col min="1281" max="1281" width="62.28515625" customWidth="1"/>
    <col min="1282" max="1282" width="16.7109375" bestFit="1" customWidth="1"/>
    <col min="1537" max="1537" width="62.28515625" customWidth="1"/>
    <col min="1538" max="1538" width="16.7109375" bestFit="1" customWidth="1"/>
    <col min="1793" max="1793" width="62.28515625" customWidth="1"/>
    <col min="1794" max="1794" width="16.7109375" bestFit="1" customWidth="1"/>
    <col min="2049" max="2049" width="62.28515625" customWidth="1"/>
    <col min="2050" max="2050" width="16.7109375" bestFit="1" customWidth="1"/>
    <col min="2305" max="2305" width="62.28515625" customWidth="1"/>
    <col min="2306" max="2306" width="16.7109375" bestFit="1" customWidth="1"/>
    <col min="2561" max="2561" width="62.28515625" customWidth="1"/>
    <col min="2562" max="2562" width="16.7109375" bestFit="1" customWidth="1"/>
    <col min="2817" max="2817" width="62.28515625" customWidth="1"/>
    <col min="2818" max="2818" width="16.7109375" bestFit="1" customWidth="1"/>
    <col min="3073" max="3073" width="62.28515625" customWidth="1"/>
    <col min="3074" max="3074" width="16.7109375" bestFit="1" customWidth="1"/>
    <col min="3329" max="3329" width="62.28515625" customWidth="1"/>
    <col min="3330" max="3330" width="16.7109375" bestFit="1" customWidth="1"/>
    <col min="3585" max="3585" width="62.28515625" customWidth="1"/>
    <col min="3586" max="3586" width="16.7109375" bestFit="1" customWidth="1"/>
    <col min="3841" max="3841" width="62.28515625" customWidth="1"/>
    <col min="3842" max="3842" width="16.7109375" bestFit="1" customWidth="1"/>
    <col min="4097" max="4097" width="62.28515625" customWidth="1"/>
    <col min="4098" max="4098" width="16.7109375" bestFit="1" customWidth="1"/>
    <col min="4353" max="4353" width="62.28515625" customWidth="1"/>
    <col min="4354" max="4354" width="16.7109375" bestFit="1" customWidth="1"/>
    <col min="4609" max="4609" width="62.28515625" customWidth="1"/>
    <col min="4610" max="4610" width="16.7109375" bestFit="1" customWidth="1"/>
    <col min="4865" max="4865" width="62.28515625" customWidth="1"/>
    <col min="4866" max="4866" width="16.7109375" bestFit="1" customWidth="1"/>
    <col min="5121" max="5121" width="62.28515625" customWidth="1"/>
    <col min="5122" max="5122" width="16.7109375" bestFit="1" customWidth="1"/>
    <col min="5377" max="5377" width="62.28515625" customWidth="1"/>
    <col min="5378" max="5378" width="16.7109375" bestFit="1" customWidth="1"/>
    <col min="5633" max="5633" width="62.28515625" customWidth="1"/>
    <col min="5634" max="5634" width="16.7109375" bestFit="1" customWidth="1"/>
    <col min="5889" max="5889" width="62.28515625" customWidth="1"/>
    <col min="5890" max="5890" width="16.7109375" bestFit="1" customWidth="1"/>
    <col min="6145" max="6145" width="62.28515625" customWidth="1"/>
    <col min="6146" max="6146" width="16.7109375" bestFit="1" customWidth="1"/>
    <col min="6401" max="6401" width="62.28515625" customWidth="1"/>
    <col min="6402" max="6402" width="16.7109375" bestFit="1" customWidth="1"/>
    <col min="6657" max="6657" width="62.28515625" customWidth="1"/>
    <col min="6658" max="6658" width="16.7109375" bestFit="1" customWidth="1"/>
    <col min="6913" max="6913" width="62.28515625" customWidth="1"/>
    <col min="6914" max="6914" width="16.7109375" bestFit="1" customWidth="1"/>
    <col min="7169" max="7169" width="62.28515625" customWidth="1"/>
    <col min="7170" max="7170" width="16.7109375" bestFit="1" customWidth="1"/>
    <col min="7425" max="7425" width="62.28515625" customWidth="1"/>
    <col min="7426" max="7426" width="16.7109375" bestFit="1" customWidth="1"/>
    <col min="7681" max="7681" width="62.28515625" customWidth="1"/>
    <col min="7682" max="7682" width="16.7109375" bestFit="1" customWidth="1"/>
    <col min="7937" max="7937" width="62.28515625" customWidth="1"/>
    <col min="7938" max="7938" width="16.7109375" bestFit="1" customWidth="1"/>
    <col min="8193" max="8193" width="62.28515625" customWidth="1"/>
    <col min="8194" max="8194" width="16.7109375" bestFit="1" customWidth="1"/>
    <col min="8449" max="8449" width="62.28515625" customWidth="1"/>
    <col min="8450" max="8450" width="16.7109375" bestFit="1" customWidth="1"/>
    <col min="8705" max="8705" width="62.28515625" customWidth="1"/>
    <col min="8706" max="8706" width="16.7109375" bestFit="1" customWidth="1"/>
    <col min="8961" max="8961" width="62.28515625" customWidth="1"/>
    <col min="8962" max="8962" width="16.7109375" bestFit="1" customWidth="1"/>
    <col min="9217" max="9217" width="62.28515625" customWidth="1"/>
    <col min="9218" max="9218" width="16.7109375" bestFit="1" customWidth="1"/>
    <col min="9473" max="9473" width="62.28515625" customWidth="1"/>
    <col min="9474" max="9474" width="16.7109375" bestFit="1" customWidth="1"/>
    <col min="9729" max="9729" width="62.28515625" customWidth="1"/>
    <col min="9730" max="9730" width="16.7109375" bestFit="1" customWidth="1"/>
    <col min="9985" max="9985" width="62.28515625" customWidth="1"/>
    <col min="9986" max="9986" width="16.7109375" bestFit="1" customWidth="1"/>
    <col min="10241" max="10241" width="62.28515625" customWidth="1"/>
    <col min="10242" max="10242" width="16.7109375" bestFit="1" customWidth="1"/>
    <col min="10497" max="10497" width="62.28515625" customWidth="1"/>
    <col min="10498" max="10498" width="16.7109375" bestFit="1" customWidth="1"/>
    <col min="10753" max="10753" width="62.28515625" customWidth="1"/>
    <col min="10754" max="10754" width="16.7109375" bestFit="1" customWidth="1"/>
    <col min="11009" max="11009" width="62.28515625" customWidth="1"/>
    <col min="11010" max="11010" width="16.7109375" bestFit="1" customWidth="1"/>
    <col min="11265" max="11265" width="62.28515625" customWidth="1"/>
    <col min="11266" max="11266" width="16.7109375" bestFit="1" customWidth="1"/>
    <col min="11521" max="11521" width="62.28515625" customWidth="1"/>
    <col min="11522" max="11522" width="16.7109375" bestFit="1" customWidth="1"/>
    <col min="11777" max="11777" width="62.28515625" customWidth="1"/>
    <col min="11778" max="11778" width="16.7109375" bestFit="1" customWidth="1"/>
    <col min="12033" max="12033" width="62.28515625" customWidth="1"/>
    <col min="12034" max="12034" width="16.7109375" bestFit="1" customWidth="1"/>
    <col min="12289" max="12289" width="62.28515625" customWidth="1"/>
    <col min="12290" max="12290" width="16.7109375" bestFit="1" customWidth="1"/>
    <col min="12545" max="12545" width="62.28515625" customWidth="1"/>
    <col min="12546" max="12546" width="16.7109375" bestFit="1" customWidth="1"/>
    <col min="12801" max="12801" width="62.28515625" customWidth="1"/>
    <col min="12802" max="12802" width="16.7109375" bestFit="1" customWidth="1"/>
    <col min="13057" max="13057" width="62.28515625" customWidth="1"/>
    <col min="13058" max="13058" width="16.7109375" bestFit="1" customWidth="1"/>
    <col min="13313" max="13313" width="62.28515625" customWidth="1"/>
    <col min="13314" max="13314" width="16.7109375" bestFit="1" customWidth="1"/>
    <col min="13569" max="13569" width="62.28515625" customWidth="1"/>
    <col min="13570" max="13570" width="16.7109375" bestFit="1" customWidth="1"/>
    <col min="13825" max="13825" width="62.28515625" customWidth="1"/>
    <col min="13826" max="13826" width="16.7109375" bestFit="1" customWidth="1"/>
    <col min="14081" max="14081" width="62.28515625" customWidth="1"/>
    <col min="14082" max="14082" width="16.7109375" bestFit="1" customWidth="1"/>
    <col min="14337" max="14337" width="62.28515625" customWidth="1"/>
    <col min="14338" max="14338" width="16.7109375" bestFit="1" customWidth="1"/>
    <col min="14593" max="14593" width="62.28515625" customWidth="1"/>
    <col min="14594" max="14594" width="16.7109375" bestFit="1" customWidth="1"/>
    <col min="14849" max="14849" width="62.28515625" customWidth="1"/>
    <col min="14850" max="14850" width="16.7109375" bestFit="1" customWidth="1"/>
    <col min="15105" max="15105" width="62.28515625" customWidth="1"/>
    <col min="15106" max="15106" width="16.7109375" bestFit="1" customWidth="1"/>
    <col min="15361" max="15361" width="62.28515625" customWidth="1"/>
    <col min="15362" max="15362" width="16.7109375" bestFit="1" customWidth="1"/>
    <col min="15617" max="15617" width="62.28515625" customWidth="1"/>
    <col min="15618" max="15618" width="16.7109375" bestFit="1" customWidth="1"/>
    <col min="15873" max="15873" width="62.28515625" customWidth="1"/>
    <col min="15874" max="15874" width="16.7109375" bestFit="1" customWidth="1"/>
    <col min="16129" max="16129" width="62.28515625" customWidth="1"/>
    <col min="16130" max="16130" width="16.7109375" bestFit="1" customWidth="1"/>
  </cols>
  <sheetData>
    <row r="1" spans="1:7" s="6" customFormat="1" ht="55.15" customHeight="1">
      <c r="A1" s="15" t="s">
        <v>573</v>
      </c>
      <c r="B1" s="15"/>
      <c r="C1" s="15"/>
      <c r="D1" s="156"/>
      <c r="E1" s="156"/>
      <c r="F1" s="156"/>
      <c r="G1" s="156"/>
    </row>
    <row r="2" spans="1:7" ht="15.75" thickBot="1"/>
    <row r="3" spans="1:7" s="6" customFormat="1" ht="18" customHeight="1">
      <c r="A3" s="732" t="s">
        <v>580</v>
      </c>
      <c r="B3" s="733" t="s">
        <v>581</v>
      </c>
    </row>
    <row r="4" spans="1:7" s="6" customFormat="1" ht="18" customHeight="1">
      <c r="A4" s="261" t="s">
        <v>574</v>
      </c>
      <c r="B4" s="750">
        <v>2</v>
      </c>
    </row>
    <row r="5" spans="1:7" s="6" customFormat="1" ht="18" customHeight="1">
      <c r="A5" s="261" t="s">
        <v>575</v>
      </c>
      <c r="B5" s="750">
        <v>1</v>
      </c>
    </row>
    <row r="6" spans="1:7" s="6" customFormat="1" ht="18" customHeight="1">
      <c r="A6" s="261" t="s">
        <v>576</v>
      </c>
      <c r="B6" s="750">
        <v>3</v>
      </c>
    </row>
    <row r="7" spans="1:7" s="6" customFormat="1" ht="18" customHeight="1">
      <c r="A7" s="261" t="s">
        <v>577</v>
      </c>
      <c r="B7" s="750">
        <v>1</v>
      </c>
    </row>
    <row r="8" spans="1:7" s="6" customFormat="1" ht="18" customHeight="1">
      <c r="A8" s="261" t="s">
        <v>10</v>
      </c>
      <c r="B8" s="750">
        <v>69</v>
      </c>
    </row>
    <row r="9" spans="1:7" s="6" customFormat="1" ht="18" customHeight="1">
      <c r="A9" s="261" t="s">
        <v>12</v>
      </c>
      <c r="B9" s="750">
        <v>71</v>
      </c>
    </row>
    <row r="10" spans="1:7" s="6" customFormat="1" ht="18" customHeight="1">
      <c r="A10" s="261" t="s">
        <v>13</v>
      </c>
      <c r="B10" s="750">
        <v>4</v>
      </c>
    </row>
    <row r="11" spans="1:7" s="6" customFormat="1" ht="18" customHeight="1">
      <c r="A11" s="261" t="s">
        <v>14</v>
      </c>
      <c r="B11" s="750">
        <v>319</v>
      </c>
    </row>
    <row r="12" spans="1:7" s="6" customFormat="1" ht="18" customHeight="1">
      <c r="A12" s="261" t="s">
        <v>15</v>
      </c>
      <c r="B12" s="750">
        <v>21</v>
      </c>
    </row>
    <row r="13" spans="1:7" s="6" customFormat="1" ht="18" customHeight="1">
      <c r="A13" s="261" t="s">
        <v>11</v>
      </c>
      <c r="B13" s="750">
        <v>4</v>
      </c>
    </row>
    <row r="14" spans="1:7" s="6" customFormat="1" ht="18" customHeight="1">
      <c r="A14" s="261" t="s">
        <v>16</v>
      </c>
      <c r="B14" s="750">
        <v>1</v>
      </c>
    </row>
    <row r="15" spans="1:7" s="6" customFormat="1" ht="18" customHeight="1">
      <c r="A15" s="261" t="s">
        <v>17</v>
      </c>
      <c r="B15" s="750">
        <v>713</v>
      </c>
    </row>
    <row r="16" spans="1:7" s="6" customFormat="1" ht="18" customHeight="1">
      <c r="A16" s="261" t="s">
        <v>18</v>
      </c>
      <c r="B16" s="750">
        <v>69</v>
      </c>
    </row>
    <row r="17" spans="1:2" s="6" customFormat="1" ht="18" customHeight="1">
      <c r="A17" s="261" t="s">
        <v>19</v>
      </c>
      <c r="B17" s="750">
        <v>2</v>
      </c>
    </row>
    <row r="18" spans="1:2" s="6" customFormat="1" ht="18" customHeight="1">
      <c r="A18" s="261" t="s">
        <v>20</v>
      </c>
      <c r="B18" s="750">
        <v>17</v>
      </c>
    </row>
    <row r="19" spans="1:2" s="6" customFormat="1" ht="18" customHeight="1">
      <c r="A19" s="261" t="s">
        <v>21</v>
      </c>
      <c r="B19" s="750">
        <v>4</v>
      </c>
    </row>
    <row r="20" spans="1:2" s="6" customFormat="1" ht="18" customHeight="1">
      <c r="A20" s="261" t="s">
        <v>578</v>
      </c>
      <c r="B20" s="750">
        <v>1</v>
      </c>
    </row>
    <row r="21" spans="1:2" s="6" customFormat="1" ht="18" customHeight="1">
      <c r="A21" s="261" t="s">
        <v>579</v>
      </c>
      <c r="B21" s="750">
        <v>2</v>
      </c>
    </row>
    <row r="22" spans="1:2" s="6" customFormat="1" ht="18" customHeight="1" thickBot="1">
      <c r="A22" s="734" t="s">
        <v>46</v>
      </c>
      <c r="B22" s="751">
        <f>SUM(B4:B21)</f>
        <v>1304</v>
      </c>
    </row>
    <row r="25" spans="1:2">
      <c r="A25" s="360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baseColWidth="10" defaultRowHeight="15"/>
  <cols>
    <col min="1" max="1" width="31.85546875" customWidth="1"/>
    <col min="2" max="2" width="15.7109375" bestFit="1" customWidth="1"/>
    <col min="3" max="3" width="15.7109375" customWidth="1"/>
    <col min="4" max="4" width="2.28515625" customWidth="1"/>
    <col min="6" max="6" width="12.85546875" customWidth="1"/>
    <col min="257" max="257" width="34.7109375" customWidth="1"/>
    <col min="258" max="259" width="15.7109375" bestFit="1" customWidth="1"/>
    <col min="513" max="513" width="34.7109375" customWidth="1"/>
    <col min="514" max="515" width="15.7109375" bestFit="1" customWidth="1"/>
    <col min="769" max="769" width="34.7109375" customWidth="1"/>
    <col min="770" max="771" width="15.7109375" bestFit="1" customWidth="1"/>
    <col min="1025" max="1025" width="34.7109375" customWidth="1"/>
    <col min="1026" max="1027" width="15.7109375" bestFit="1" customWidth="1"/>
    <col min="1281" max="1281" width="34.7109375" customWidth="1"/>
    <col min="1282" max="1283" width="15.7109375" bestFit="1" customWidth="1"/>
    <col min="1537" max="1537" width="34.7109375" customWidth="1"/>
    <col min="1538" max="1539" width="15.7109375" bestFit="1" customWidth="1"/>
    <col min="1793" max="1793" width="34.7109375" customWidth="1"/>
    <col min="1794" max="1795" width="15.7109375" bestFit="1" customWidth="1"/>
    <col min="2049" max="2049" width="34.7109375" customWidth="1"/>
    <col min="2050" max="2051" width="15.7109375" bestFit="1" customWidth="1"/>
    <col min="2305" max="2305" width="34.7109375" customWidth="1"/>
    <col min="2306" max="2307" width="15.7109375" bestFit="1" customWidth="1"/>
    <col min="2561" max="2561" width="34.7109375" customWidth="1"/>
    <col min="2562" max="2563" width="15.7109375" bestFit="1" customWidth="1"/>
    <col min="2817" max="2817" width="34.7109375" customWidth="1"/>
    <col min="2818" max="2819" width="15.7109375" bestFit="1" customWidth="1"/>
    <col min="3073" max="3073" width="34.7109375" customWidth="1"/>
    <col min="3074" max="3075" width="15.7109375" bestFit="1" customWidth="1"/>
    <col min="3329" max="3329" width="34.7109375" customWidth="1"/>
    <col min="3330" max="3331" width="15.7109375" bestFit="1" customWidth="1"/>
    <col min="3585" max="3585" width="34.7109375" customWidth="1"/>
    <col min="3586" max="3587" width="15.7109375" bestFit="1" customWidth="1"/>
    <col min="3841" max="3841" width="34.7109375" customWidth="1"/>
    <col min="3842" max="3843" width="15.7109375" bestFit="1" customWidth="1"/>
    <col min="4097" max="4097" width="34.7109375" customWidth="1"/>
    <col min="4098" max="4099" width="15.7109375" bestFit="1" customWidth="1"/>
    <col min="4353" max="4353" width="34.7109375" customWidth="1"/>
    <col min="4354" max="4355" width="15.7109375" bestFit="1" customWidth="1"/>
    <col min="4609" max="4609" width="34.7109375" customWidth="1"/>
    <col min="4610" max="4611" width="15.7109375" bestFit="1" customWidth="1"/>
    <col min="4865" max="4865" width="34.7109375" customWidth="1"/>
    <col min="4866" max="4867" width="15.7109375" bestFit="1" customWidth="1"/>
    <col min="5121" max="5121" width="34.7109375" customWidth="1"/>
    <col min="5122" max="5123" width="15.7109375" bestFit="1" customWidth="1"/>
    <col min="5377" max="5377" width="34.7109375" customWidth="1"/>
    <col min="5378" max="5379" width="15.7109375" bestFit="1" customWidth="1"/>
    <col min="5633" max="5633" width="34.7109375" customWidth="1"/>
    <col min="5634" max="5635" width="15.7109375" bestFit="1" customWidth="1"/>
    <col min="5889" max="5889" width="34.7109375" customWidth="1"/>
    <col min="5890" max="5891" width="15.7109375" bestFit="1" customWidth="1"/>
    <col min="6145" max="6145" width="34.7109375" customWidth="1"/>
    <col min="6146" max="6147" width="15.7109375" bestFit="1" customWidth="1"/>
    <col min="6401" max="6401" width="34.7109375" customWidth="1"/>
    <col min="6402" max="6403" width="15.7109375" bestFit="1" customWidth="1"/>
    <col min="6657" max="6657" width="34.7109375" customWidth="1"/>
    <col min="6658" max="6659" width="15.7109375" bestFit="1" customWidth="1"/>
    <col min="6913" max="6913" width="34.7109375" customWidth="1"/>
    <col min="6914" max="6915" width="15.7109375" bestFit="1" customWidth="1"/>
    <col min="7169" max="7169" width="34.7109375" customWidth="1"/>
    <col min="7170" max="7171" width="15.7109375" bestFit="1" customWidth="1"/>
    <col min="7425" max="7425" width="34.7109375" customWidth="1"/>
    <col min="7426" max="7427" width="15.7109375" bestFit="1" customWidth="1"/>
    <col min="7681" max="7681" width="34.7109375" customWidth="1"/>
    <col min="7682" max="7683" width="15.7109375" bestFit="1" customWidth="1"/>
    <col min="7937" max="7937" width="34.7109375" customWidth="1"/>
    <col min="7938" max="7939" width="15.7109375" bestFit="1" customWidth="1"/>
    <col min="8193" max="8193" width="34.7109375" customWidth="1"/>
    <col min="8194" max="8195" width="15.7109375" bestFit="1" customWidth="1"/>
    <col min="8449" max="8449" width="34.7109375" customWidth="1"/>
    <col min="8450" max="8451" width="15.7109375" bestFit="1" customWidth="1"/>
    <col min="8705" max="8705" width="34.7109375" customWidth="1"/>
    <col min="8706" max="8707" width="15.7109375" bestFit="1" customWidth="1"/>
    <col min="8961" max="8961" width="34.7109375" customWidth="1"/>
    <col min="8962" max="8963" width="15.7109375" bestFit="1" customWidth="1"/>
    <col min="9217" max="9217" width="34.7109375" customWidth="1"/>
    <col min="9218" max="9219" width="15.7109375" bestFit="1" customWidth="1"/>
    <col min="9473" max="9473" width="34.7109375" customWidth="1"/>
    <col min="9474" max="9475" width="15.7109375" bestFit="1" customWidth="1"/>
    <col min="9729" max="9729" width="34.7109375" customWidth="1"/>
    <col min="9730" max="9731" width="15.7109375" bestFit="1" customWidth="1"/>
    <col min="9985" max="9985" width="34.7109375" customWidth="1"/>
    <col min="9986" max="9987" width="15.7109375" bestFit="1" customWidth="1"/>
    <col min="10241" max="10241" width="34.7109375" customWidth="1"/>
    <col min="10242" max="10243" width="15.7109375" bestFit="1" customWidth="1"/>
    <col min="10497" max="10497" width="34.7109375" customWidth="1"/>
    <col min="10498" max="10499" width="15.7109375" bestFit="1" customWidth="1"/>
    <col min="10753" max="10753" width="34.7109375" customWidth="1"/>
    <col min="10754" max="10755" width="15.7109375" bestFit="1" customWidth="1"/>
    <col min="11009" max="11009" width="34.7109375" customWidth="1"/>
    <col min="11010" max="11011" width="15.7109375" bestFit="1" customWidth="1"/>
    <col min="11265" max="11265" width="34.7109375" customWidth="1"/>
    <col min="11266" max="11267" width="15.7109375" bestFit="1" customWidth="1"/>
    <col min="11521" max="11521" width="34.7109375" customWidth="1"/>
    <col min="11522" max="11523" width="15.7109375" bestFit="1" customWidth="1"/>
    <col min="11777" max="11777" width="34.7109375" customWidth="1"/>
    <col min="11778" max="11779" width="15.7109375" bestFit="1" customWidth="1"/>
    <col min="12033" max="12033" width="34.7109375" customWidth="1"/>
    <col min="12034" max="12035" width="15.7109375" bestFit="1" customWidth="1"/>
    <col min="12289" max="12289" width="34.7109375" customWidth="1"/>
    <col min="12290" max="12291" width="15.7109375" bestFit="1" customWidth="1"/>
    <col min="12545" max="12545" width="34.7109375" customWidth="1"/>
    <col min="12546" max="12547" width="15.7109375" bestFit="1" customWidth="1"/>
    <col min="12801" max="12801" width="34.7109375" customWidth="1"/>
    <col min="12802" max="12803" width="15.7109375" bestFit="1" customWidth="1"/>
    <col min="13057" max="13057" width="34.7109375" customWidth="1"/>
    <col min="13058" max="13059" width="15.7109375" bestFit="1" customWidth="1"/>
    <col min="13313" max="13313" width="34.7109375" customWidth="1"/>
    <col min="13314" max="13315" width="15.7109375" bestFit="1" customWidth="1"/>
    <col min="13569" max="13569" width="34.7109375" customWidth="1"/>
    <col min="13570" max="13571" width="15.7109375" bestFit="1" customWidth="1"/>
    <col min="13825" max="13825" width="34.7109375" customWidth="1"/>
    <col min="13826" max="13827" width="15.7109375" bestFit="1" customWidth="1"/>
    <col min="14081" max="14081" width="34.7109375" customWidth="1"/>
    <col min="14082" max="14083" width="15.7109375" bestFit="1" customWidth="1"/>
    <col min="14337" max="14337" width="34.7109375" customWidth="1"/>
    <col min="14338" max="14339" width="15.7109375" bestFit="1" customWidth="1"/>
    <col min="14593" max="14593" width="34.7109375" customWidth="1"/>
    <col min="14594" max="14595" width="15.7109375" bestFit="1" customWidth="1"/>
    <col min="14849" max="14849" width="34.7109375" customWidth="1"/>
    <col min="14850" max="14851" width="15.7109375" bestFit="1" customWidth="1"/>
    <col min="15105" max="15105" width="34.7109375" customWidth="1"/>
    <col min="15106" max="15107" width="15.7109375" bestFit="1" customWidth="1"/>
    <col min="15361" max="15361" width="34.7109375" customWidth="1"/>
    <col min="15362" max="15363" width="15.7109375" bestFit="1" customWidth="1"/>
    <col min="15617" max="15617" width="34.7109375" customWidth="1"/>
    <col min="15618" max="15619" width="15.7109375" bestFit="1" customWidth="1"/>
    <col min="15873" max="15873" width="34.7109375" customWidth="1"/>
    <col min="15874" max="15875" width="15.7109375" bestFit="1" customWidth="1"/>
    <col min="16129" max="16129" width="34.7109375" customWidth="1"/>
    <col min="16130" max="16131" width="15.7109375" bestFit="1" customWidth="1"/>
  </cols>
  <sheetData>
    <row r="1" spans="1:7" s="6" customFormat="1" ht="55.15" customHeight="1" thickBot="1">
      <c r="A1" s="15" t="s">
        <v>582</v>
      </c>
      <c r="B1" s="15"/>
      <c r="C1" s="15"/>
      <c r="D1" s="15"/>
      <c r="E1" s="156"/>
      <c r="F1" s="156"/>
      <c r="G1" s="156"/>
    </row>
    <row r="2" spans="1:7" ht="19.5" customHeight="1" thickBot="1">
      <c r="E2" s="1075" t="s">
        <v>36</v>
      </c>
      <c r="F2" s="1076"/>
    </row>
    <row r="3" spans="1:7" s="6" customFormat="1" ht="24.75" customHeight="1" thickBot="1">
      <c r="A3" s="157"/>
      <c r="B3" s="606" t="s">
        <v>583</v>
      </c>
      <c r="C3" s="606" t="s">
        <v>584</v>
      </c>
      <c r="D3" s="6" t="s">
        <v>4</v>
      </c>
      <c r="E3" s="662" t="s">
        <v>264</v>
      </c>
      <c r="F3" s="586" t="s">
        <v>102</v>
      </c>
    </row>
    <row r="4" spans="1:7" s="6" customFormat="1" ht="19.899999999999999" customHeight="1">
      <c r="A4" s="160" t="s">
        <v>585</v>
      </c>
      <c r="B4" s="754">
        <v>19</v>
      </c>
      <c r="C4" s="754">
        <v>19</v>
      </c>
      <c r="D4" s="6" t="s">
        <v>4</v>
      </c>
      <c r="E4" s="755">
        <f>C4-B4</f>
        <v>0</v>
      </c>
      <c r="F4" s="990">
        <f>(C4-B4)/B4</f>
        <v>0</v>
      </c>
    </row>
    <row r="5" spans="1:7" s="6" customFormat="1" ht="19.899999999999999" customHeight="1">
      <c r="A5" s="161" t="s">
        <v>586</v>
      </c>
      <c r="B5" s="752">
        <v>784000</v>
      </c>
      <c r="C5" s="752">
        <v>807000</v>
      </c>
      <c r="D5" s="6" t="s">
        <v>4</v>
      </c>
      <c r="E5" s="264">
        <f t="shared" ref="E5:E6" si="0">C5-B5</f>
        <v>23000</v>
      </c>
      <c r="F5" s="929">
        <f t="shared" ref="F5:F6" si="1">(C5-B5)/B5</f>
        <v>2.9336734693877552E-2</v>
      </c>
    </row>
    <row r="6" spans="1:7" s="6" customFormat="1" ht="19.899999999999999" customHeight="1" thickBot="1">
      <c r="A6" s="162" t="s">
        <v>587</v>
      </c>
      <c r="B6" s="753">
        <v>3280000</v>
      </c>
      <c r="C6" s="753">
        <v>3437000</v>
      </c>
      <c r="D6" s="6" t="s">
        <v>2</v>
      </c>
      <c r="E6" s="266">
        <f t="shared" si="0"/>
        <v>157000</v>
      </c>
      <c r="F6" s="930">
        <f t="shared" si="1"/>
        <v>4.7865853658536586E-2</v>
      </c>
    </row>
    <row r="8" spans="1:7">
      <c r="A8" s="163"/>
    </row>
  </sheetData>
  <mergeCells count="1">
    <mergeCell ref="E2:F2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/>
  </sheetViews>
  <sheetFormatPr baseColWidth="10" defaultRowHeight="12.75"/>
  <cols>
    <col min="1" max="1" width="71.42578125" style="43" customWidth="1"/>
    <col min="2" max="2" width="14.7109375" style="43" customWidth="1"/>
    <col min="3" max="3" width="13.7109375" style="43" customWidth="1"/>
    <col min="4" max="4" width="2.28515625" style="46" customWidth="1"/>
    <col min="5" max="5" width="13.7109375" style="46" customWidth="1"/>
    <col min="6" max="6" width="14" style="46" customWidth="1"/>
    <col min="7" max="256" width="11.42578125" style="43"/>
    <col min="257" max="257" width="58.85546875" style="43" customWidth="1"/>
    <col min="258" max="259" width="14.7109375" style="43" customWidth="1"/>
    <col min="260" max="260" width="4.7109375" style="43" customWidth="1"/>
    <col min="261" max="262" width="14.7109375" style="43" customWidth="1"/>
    <col min="263" max="512" width="11.42578125" style="43"/>
    <col min="513" max="513" width="58.85546875" style="43" customWidth="1"/>
    <col min="514" max="515" width="14.7109375" style="43" customWidth="1"/>
    <col min="516" max="516" width="4.7109375" style="43" customWidth="1"/>
    <col min="517" max="518" width="14.7109375" style="43" customWidth="1"/>
    <col min="519" max="768" width="11.42578125" style="43"/>
    <col min="769" max="769" width="58.85546875" style="43" customWidth="1"/>
    <col min="770" max="771" width="14.7109375" style="43" customWidth="1"/>
    <col min="772" max="772" width="4.7109375" style="43" customWidth="1"/>
    <col min="773" max="774" width="14.7109375" style="43" customWidth="1"/>
    <col min="775" max="1024" width="11.42578125" style="43"/>
    <col min="1025" max="1025" width="58.85546875" style="43" customWidth="1"/>
    <col min="1026" max="1027" width="14.7109375" style="43" customWidth="1"/>
    <col min="1028" max="1028" width="4.7109375" style="43" customWidth="1"/>
    <col min="1029" max="1030" width="14.7109375" style="43" customWidth="1"/>
    <col min="1031" max="1280" width="11.42578125" style="43"/>
    <col min="1281" max="1281" width="58.85546875" style="43" customWidth="1"/>
    <col min="1282" max="1283" width="14.7109375" style="43" customWidth="1"/>
    <col min="1284" max="1284" width="4.7109375" style="43" customWidth="1"/>
    <col min="1285" max="1286" width="14.7109375" style="43" customWidth="1"/>
    <col min="1287" max="1536" width="11.42578125" style="43"/>
    <col min="1537" max="1537" width="58.85546875" style="43" customWidth="1"/>
    <col min="1538" max="1539" width="14.7109375" style="43" customWidth="1"/>
    <col min="1540" max="1540" width="4.7109375" style="43" customWidth="1"/>
    <col min="1541" max="1542" width="14.7109375" style="43" customWidth="1"/>
    <col min="1543" max="1792" width="11.42578125" style="43"/>
    <col min="1793" max="1793" width="58.85546875" style="43" customWidth="1"/>
    <col min="1794" max="1795" width="14.7109375" style="43" customWidth="1"/>
    <col min="1796" max="1796" width="4.7109375" style="43" customWidth="1"/>
    <col min="1797" max="1798" width="14.7109375" style="43" customWidth="1"/>
    <col min="1799" max="2048" width="11.42578125" style="43"/>
    <col min="2049" max="2049" width="58.85546875" style="43" customWidth="1"/>
    <col min="2050" max="2051" width="14.7109375" style="43" customWidth="1"/>
    <col min="2052" max="2052" width="4.7109375" style="43" customWidth="1"/>
    <col min="2053" max="2054" width="14.7109375" style="43" customWidth="1"/>
    <col min="2055" max="2304" width="11.42578125" style="43"/>
    <col min="2305" max="2305" width="58.85546875" style="43" customWidth="1"/>
    <col min="2306" max="2307" width="14.7109375" style="43" customWidth="1"/>
    <col min="2308" max="2308" width="4.7109375" style="43" customWidth="1"/>
    <col min="2309" max="2310" width="14.7109375" style="43" customWidth="1"/>
    <col min="2311" max="2560" width="11.42578125" style="43"/>
    <col min="2561" max="2561" width="58.85546875" style="43" customWidth="1"/>
    <col min="2562" max="2563" width="14.7109375" style="43" customWidth="1"/>
    <col min="2564" max="2564" width="4.7109375" style="43" customWidth="1"/>
    <col min="2565" max="2566" width="14.7109375" style="43" customWidth="1"/>
    <col min="2567" max="2816" width="11.42578125" style="43"/>
    <col min="2817" max="2817" width="58.85546875" style="43" customWidth="1"/>
    <col min="2818" max="2819" width="14.7109375" style="43" customWidth="1"/>
    <col min="2820" max="2820" width="4.7109375" style="43" customWidth="1"/>
    <col min="2821" max="2822" width="14.7109375" style="43" customWidth="1"/>
    <col min="2823" max="3072" width="11.42578125" style="43"/>
    <col min="3073" max="3073" width="58.85546875" style="43" customWidth="1"/>
    <col min="3074" max="3075" width="14.7109375" style="43" customWidth="1"/>
    <col min="3076" max="3076" width="4.7109375" style="43" customWidth="1"/>
    <col min="3077" max="3078" width="14.7109375" style="43" customWidth="1"/>
    <col min="3079" max="3328" width="11.42578125" style="43"/>
    <col min="3329" max="3329" width="58.85546875" style="43" customWidth="1"/>
    <col min="3330" max="3331" width="14.7109375" style="43" customWidth="1"/>
    <col min="3332" max="3332" width="4.7109375" style="43" customWidth="1"/>
    <col min="3333" max="3334" width="14.7109375" style="43" customWidth="1"/>
    <col min="3335" max="3584" width="11.42578125" style="43"/>
    <col min="3585" max="3585" width="58.85546875" style="43" customWidth="1"/>
    <col min="3586" max="3587" width="14.7109375" style="43" customWidth="1"/>
    <col min="3588" max="3588" width="4.7109375" style="43" customWidth="1"/>
    <col min="3589" max="3590" width="14.7109375" style="43" customWidth="1"/>
    <col min="3591" max="3840" width="11.42578125" style="43"/>
    <col min="3841" max="3841" width="58.85546875" style="43" customWidth="1"/>
    <col min="3842" max="3843" width="14.7109375" style="43" customWidth="1"/>
    <col min="3844" max="3844" width="4.7109375" style="43" customWidth="1"/>
    <col min="3845" max="3846" width="14.7109375" style="43" customWidth="1"/>
    <col min="3847" max="4096" width="11.42578125" style="43"/>
    <col min="4097" max="4097" width="58.85546875" style="43" customWidth="1"/>
    <col min="4098" max="4099" width="14.7109375" style="43" customWidth="1"/>
    <col min="4100" max="4100" width="4.7109375" style="43" customWidth="1"/>
    <col min="4101" max="4102" width="14.7109375" style="43" customWidth="1"/>
    <col min="4103" max="4352" width="11.42578125" style="43"/>
    <col min="4353" max="4353" width="58.85546875" style="43" customWidth="1"/>
    <col min="4354" max="4355" width="14.7109375" style="43" customWidth="1"/>
    <col min="4356" max="4356" width="4.7109375" style="43" customWidth="1"/>
    <col min="4357" max="4358" width="14.7109375" style="43" customWidth="1"/>
    <col min="4359" max="4608" width="11.42578125" style="43"/>
    <col min="4609" max="4609" width="58.85546875" style="43" customWidth="1"/>
    <col min="4610" max="4611" width="14.7109375" style="43" customWidth="1"/>
    <col min="4612" max="4612" width="4.7109375" style="43" customWidth="1"/>
    <col min="4613" max="4614" width="14.7109375" style="43" customWidth="1"/>
    <col min="4615" max="4864" width="11.42578125" style="43"/>
    <col min="4865" max="4865" width="58.85546875" style="43" customWidth="1"/>
    <col min="4866" max="4867" width="14.7109375" style="43" customWidth="1"/>
    <col min="4868" max="4868" width="4.7109375" style="43" customWidth="1"/>
    <col min="4869" max="4870" width="14.7109375" style="43" customWidth="1"/>
    <col min="4871" max="5120" width="11.42578125" style="43"/>
    <col min="5121" max="5121" width="58.85546875" style="43" customWidth="1"/>
    <col min="5122" max="5123" width="14.7109375" style="43" customWidth="1"/>
    <col min="5124" max="5124" width="4.7109375" style="43" customWidth="1"/>
    <col min="5125" max="5126" width="14.7109375" style="43" customWidth="1"/>
    <col min="5127" max="5376" width="11.42578125" style="43"/>
    <col min="5377" max="5377" width="58.85546875" style="43" customWidth="1"/>
    <col min="5378" max="5379" width="14.7109375" style="43" customWidth="1"/>
    <col min="5380" max="5380" width="4.7109375" style="43" customWidth="1"/>
    <col min="5381" max="5382" width="14.7109375" style="43" customWidth="1"/>
    <col min="5383" max="5632" width="11.42578125" style="43"/>
    <col min="5633" max="5633" width="58.85546875" style="43" customWidth="1"/>
    <col min="5634" max="5635" width="14.7109375" style="43" customWidth="1"/>
    <col min="5636" max="5636" width="4.7109375" style="43" customWidth="1"/>
    <col min="5637" max="5638" width="14.7109375" style="43" customWidth="1"/>
    <col min="5639" max="5888" width="11.42578125" style="43"/>
    <col min="5889" max="5889" width="58.85546875" style="43" customWidth="1"/>
    <col min="5890" max="5891" width="14.7109375" style="43" customWidth="1"/>
    <col min="5892" max="5892" width="4.7109375" style="43" customWidth="1"/>
    <col min="5893" max="5894" width="14.7109375" style="43" customWidth="1"/>
    <col min="5895" max="6144" width="11.42578125" style="43"/>
    <col min="6145" max="6145" width="58.85546875" style="43" customWidth="1"/>
    <col min="6146" max="6147" width="14.7109375" style="43" customWidth="1"/>
    <col min="6148" max="6148" width="4.7109375" style="43" customWidth="1"/>
    <col min="6149" max="6150" width="14.7109375" style="43" customWidth="1"/>
    <col min="6151" max="6400" width="11.42578125" style="43"/>
    <col min="6401" max="6401" width="58.85546875" style="43" customWidth="1"/>
    <col min="6402" max="6403" width="14.7109375" style="43" customWidth="1"/>
    <col min="6404" max="6404" width="4.7109375" style="43" customWidth="1"/>
    <col min="6405" max="6406" width="14.7109375" style="43" customWidth="1"/>
    <col min="6407" max="6656" width="11.42578125" style="43"/>
    <col min="6657" max="6657" width="58.85546875" style="43" customWidth="1"/>
    <col min="6658" max="6659" width="14.7109375" style="43" customWidth="1"/>
    <col min="6660" max="6660" width="4.7109375" style="43" customWidth="1"/>
    <col min="6661" max="6662" width="14.7109375" style="43" customWidth="1"/>
    <col min="6663" max="6912" width="11.42578125" style="43"/>
    <col min="6913" max="6913" width="58.85546875" style="43" customWidth="1"/>
    <col min="6914" max="6915" width="14.7109375" style="43" customWidth="1"/>
    <col min="6916" max="6916" width="4.7109375" style="43" customWidth="1"/>
    <col min="6917" max="6918" width="14.7109375" style="43" customWidth="1"/>
    <col min="6919" max="7168" width="11.42578125" style="43"/>
    <col min="7169" max="7169" width="58.85546875" style="43" customWidth="1"/>
    <col min="7170" max="7171" width="14.7109375" style="43" customWidth="1"/>
    <col min="7172" max="7172" width="4.7109375" style="43" customWidth="1"/>
    <col min="7173" max="7174" width="14.7109375" style="43" customWidth="1"/>
    <col min="7175" max="7424" width="11.42578125" style="43"/>
    <col min="7425" max="7425" width="58.85546875" style="43" customWidth="1"/>
    <col min="7426" max="7427" width="14.7109375" style="43" customWidth="1"/>
    <col min="7428" max="7428" width="4.7109375" style="43" customWidth="1"/>
    <col min="7429" max="7430" width="14.7109375" style="43" customWidth="1"/>
    <col min="7431" max="7680" width="11.42578125" style="43"/>
    <col min="7681" max="7681" width="58.85546875" style="43" customWidth="1"/>
    <col min="7682" max="7683" width="14.7109375" style="43" customWidth="1"/>
    <col min="7684" max="7684" width="4.7109375" style="43" customWidth="1"/>
    <col min="7685" max="7686" width="14.7109375" style="43" customWidth="1"/>
    <col min="7687" max="7936" width="11.42578125" style="43"/>
    <col min="7937" max="7937" width="58.85546875" style="43" customWidth="1"/>
    <col min="7938" max="7939" width="14.7109375" style="43" customWidth="1"/>
    <col min="7940" max="7940" width="4.7109375" style="43" customWidth="1"/>
    <col min="7941" max="7942" width="14.7109375" style="43" customWidth="1"/>
    <col min="7943" max="8192" width="11.42578125" style="43"/>
    <col min="8193" max="8193" width="58.85546875" style="43" customWidth="1"/>
    <col min="8194" max="8195" width="14.7109375" style="43" customWidth="1"/>
    <col min="8196" max="8196" width="4.7109375" style="43" customWidth="1"/>
    <col min="8197" max="8198" width="14.7109375" style="43" customWidth="1"/>
    <col min="8199" max="8448" width="11.42578125" style="43"/>
    <col min="8449" max="8449" width="58.85546875" style="43" customWidth="1"/>
    <col min="8450" max="8451" width="14.7109375" style="43" customWidth="1"/>
    <col min="8452" max="8452" width="4.7109375" style="43" customWidth="1"/>
    <col min="8453" max="8454" width="14.7109375" style="43" customWidth="1"/>
    <col min="8455" max="8704" width="11.42578125" style="43"/>
    <col min="8705" max="8705" width="58.85546875" style="43" customWidth="1"/>
    <col min="8706" max="8707" width="14.7109375" style="43" customWidth="1"/>
    <col min="8708" max="8708" width="4.7109375" style="43" customWidth="1"/>
    <col min="8709" max="8710" width="14.7109375" style="43" customWidth="1"/>
    <col min="8711" max="8960" width="11.42578125" style="43"/>
    <col min="8961" max="8961" width="58.85546875" style="43" customWidth="1"/>
    <col min="8962" max="8963" width="14.7109375" style="43" customWidth="1"/>
    <col min="8964" max="8964" width="4.7109375" style="43" customWidth="1"/>
    <col min="8965" max="8966" width="14.7109375" style="43" customWidth="1"/>
    <col min="8967" max="9216" width="11.42578125" style="43"/>
    <col min="9217" max="9217" width="58.85546875" style="43" customWidth="1"/>
    <col min="9218" max="9219" width="14.7109375" style="43" customWidth="1"/>
    <col min="9220" max="9220" width="4.7109375" style="43" customWidth="1"/>
    <col min="9221" max="9222" width="14.7109375" style="43" customWidth="1"/>
    <col min="9223" max="9472" width="11.42578125" style="43"/>
    <col min="9473" max="9473" width="58.85546875" style="43" customWidth="1"/>
    <col min="9474" max="9475" width="14.7109375" style="43" customWidth="1"/>
    <col min="9476" max="9476" width="4.7109375" style="43" customWidth="1"/>
    <col min="9477" max="9478" width="14.7109375" style="43" customWidth="1"/>
    <col min="9479" max="9728" width="11.42578125" style="43"/>
    <col min="9729" max="9729" width="58.85546875" style="43" customWidth="1"/>
    <col min="9730" max="9731" width="14.7109375" style="43" customWidth="1"/>
    <col min="9732" max="9732" width="4.7109375" style="43" customWidth="1"/>
    <col min="9733" max="9734" width="14.7109375" style="43" customWidth="1"/>
    <col min="9735" max="9984" width="11.42578125" style="43"/>
    <col min="9985" max="9985" width="58.85546875" style="43" customWidth="1"/>
    <col min="9986" max="9987" width="14.7109375" style="43" customWidth="1"/>
    <col min="9988" max="9988" width="4.7109375" style="43" customWidth="1"/>
    <col min="9989" max="9990" width="14.7109375" style="43" customWidth="1"/>
    <col min="9991" max="10240" width="11.42578125" style="43"/>
    <col min="10241" max="10241" width="58.85546875" style="43" customWidth="1"/>
    <col min="10242" max="10243" width="14.7109375" style="43" customWidth="1"/>
    <col min="10244" max="10244" width="4.7109375" style="43" customWidth="1"/>
    <col min="10245" max="10246" width="14.7109375" style="43" customWidth="1"/>
    <col min="10247" max="10496" width="11.42578125" style="43"/>
    <col min="10497" max="10497" width="58.85546875" style="43" customWidth="1"/>
    <col min="10498" max="10499" width="14.7109375" style="43" customWidth="1"/>
    <col min="10500" max="10500" width="4.7109375" style="43" customWidth="1"/>
    <col min="10501" max="10502" width="14.7109375" style="43" customWidth="1"/>
    <col min="10503" max="10752" width="11.42578125" style="43"/>
    <col min="10753" max="10753" width="58.85546875" style="43" customWidth="1"/>
    <col min="10754" max="10755" width="14.7109375" style="43" customWidth="1"/>
    <col min="10756" max="10756" width="4.7109375" style="43" customWidth="1"/>
    <col min="10757" max="10758" width="14.7109375" style="43" customWidth="1"/>
    <col min="10759" max="11008" width="11.42578125" style="43"/>
    <col min="11009" max="11009" width="58.85546875" style="43" customWidth="1"/>
    <col min="11010" max="11011" width="14.7109375" style="43" customWidth="1"/>
    <col min="11012" max="11012" width="4.7109375" style="43" customWidth="1"/>
    <col min="11013" max="11014" width="14.7109375" style="43" customWidth="1"/>
    <col min="11015" max="11264" width="11.42578125" style="43"/>
    <col min="11265" max="11265" width="58.85546875" style="43" customWidth="1"/>
    <col min="11266" max="11267" width="14.7109375" style="43" customWidth="1"/>
    <col min="11268" max="11268" width="4.7109375" style="43" customWidth="1"/>
    <col min="11269" max="11270" width="14.7109375" style="43" customWidth="1"/>
    <col min="11271" max="11520" width="11.42578125" style="43"/>
    <col min="11521" max="11521" width="58.85546875" style="43" customWidth="1"/>
    <col min="11522" max="11523" width="14.7109375" style="43" customWidth="1"/>
    <col min="11524" max="11524" width="4.7109375" style="43" customWidth="1"/>
    <col min="11525" max="11526" width="14.7109375" style="43" customWidth="1"/>
    <col min="11527" max="11776" width="11.42578125" style="43"/>
    <col min="11777" max="11777" width="58.85546875" style="43" customWidth="1"/>
    <col min="11778" max="11779" width="14.7109375" style="43" customWidth="1"/>
    <col min="11780" max="11780" width="4.7109375" style="43" customWidth="1"/>
    <col min="11781" max="11782" width="14.7109375" style="43" customWidth="1"/>
    <col min="11783" max="12032" width="11.42578125" style="43"/>
    <col min="12033" max="12033" width="58.85546875" style="43" customWidth="1"/>
    <col min="12034" max="12035" width="14.7109375" style="43" customWidth="1"/>
    <col min="12036" max="12036" width="4.7109375" style="43" customWidth="1"/>
    <col min="12037" max="12038" width="14.7109375" style="43" customWidth="1"/>
    <col min="12039" max="12288" width="11.42578125" style="43"/>
    <col min="12289" max="12289" width="58.85546875" style="43" customWidth="1"/>
    <col min="12290" max="12291" width="14.7109375" style="43" customWidth="1"/>
    <col min="12292" max="12292" width="4.7109375" style="43" customWidth="1"/>
    <col min="12293" max="12294" width="14.7109375" style="43" customWidth="1"/>
    <col min="12295" max="12544" width="11.42578125" style="43"/>
    <col min="12545" max="12545" width="58.85546875" style="43" customWidth="1"/>
    <col min="12546" max="12547" width="14.7109375" style="43" customWidth="1"/>
    <col min="12548" max="12548" width="4.7109375" style="43" customWidth="1"/>
    <col min="12549" max="12550" width="14.7109375" style="43" customWidth="1"/>
    <col min="12551" max="12800" width="11.42578125" style="43"/>
    <col min="12801" max="12801" width="58.85546875" style="43" customWidth="1"/>
    <col min="12802" max="12803" width="14.7109375" style="43" customWidth="1"/>
    <col min="12804" max="12804" width="4.7109375" style="43" customWidth="1"/>
    <col min="12805" max="12806" width="14.7109375" style="43" customWidth="1"/>
    <col min="12807" max="13056" width="11.42578125" style="43"/>
    <col min="13057" max="13057" width="58.85546875" style="43" customWidth="1"/>
    <col min="13058" max="13059" width="14.7109375" style="43" customWidth="1"/>
    <col min="13060" max="13060" width="4.7109375" style="43" customWidth="1"/>
    <col min="13061" max="13062" width="14.7109375" style="43" customWidth="1"/>
    <col min="13063" max="13312" width="11.42578125" style="43"/>
    <col min="13313" max="13313" width="58.85546875" style="43" customWidth="1"/>
    <col min="13314" max="13315" width="14.7109375" style="43" customWidth="1"/>
    <col min="13316" max="13316" width="4.7109375" style="43" customWidth="1"/>
    <col min="13317" max="13318" width="14.7109375" style="43" customWidth="1"/>
    <col min="13319" max="13568" width="11.42578125" style="43"/>
    <col min="13569" max="13569" width="58.85546875" style="43" customWidth="1"/>
    <col min="13570" max="13571" width="14.7109375" style="43" customWidth="1"/>
    <col min="13572" max="13572" width="4.7109375" style="43" customWidth="1"/>
    <col min="13573" max="13574" width="14.7109375" style="43" customWidth="1"/>
    <col min="13575" max="13824" width="11.42578125" style="43"/>
    <col min="13825" max="13825" width="58.85546875" style="43" customWidth="1"/>
    <col min="13826" max="13827" width="14.7109375" style="43" customWidth="1"/>
    <col min="13828" max="13828" width="4.7109375" style="43" customWidth="1"/>
    <col min="13829" max="13830" width="14.7109375" style="43" customWidth="1"/>
    <col min="13831" max="14080" width="11.42578125" style="43"/>
    <col min="14081" max="14081" width="58.85546875" style="43" customWidth="1"/>
    <col min="14082" max="14083" width="14.7109375" style="43" customWidth="1"/>
    <col min="14084" max="14084" width="4.7109375" style="43" customWidth="1"/>
    <col min="14085" max="14086" width="14.7109375" style="43" customWidth="1"/>
    <col min="14087" max="14336" width="11.42578125" style="43"/>
    <col min="14337" max="14337" width="58.85546875" style="43" customWidth="1"/>
    <col min="14338" max="14339" width="14.7109375" style="43" customWidth="1"/>
    <col min="14340" max="14340" width="4.7109375" style="43" customWidth="1"/>
    <col min="14341" max="14342" width="14.7109375" style="43" customWidth="1"/>
    <col min="14343" max="14592" width="11.42578125" style="43"/>
    <col min="14593" max="14593" width="58.85546875" style="43" customWidth="1"/>
    <col min="14594" max="14595" width="14.7109375" style="43" customWidth="1"/>
    <col min="14596" max="14596" width="4.7109375" style="43" customWidth="1"/>
    <col min="14597" max="14598" width="14.7109375" style="43" customWidth="1"/>
    <col min="14599" max="14848" width="11.42578125" style="43"/>
    <col min="14849" max="14849" width="58.85546875" style="43" customWidth="1"/>
    <col min="14850" max="14851" width="14.7109375" style="43" customWidth="1"/>
    <col min="14852" max="14852" width="4.7109375" style="43" customWidth="1"/>
    <col min="14853" max="14854" width="14.7109375" style="43" customWidth="1"/>
    <col min="14855" max="15104" width="11.42578125" style="43"/>
    <col min="15105" max="15105" width="58.85546875" style="43" customWidth="1"/>
    <col min="15106" max="15107" width="14.7109375" style="43" customWidth="1"/>
    <col min="15108" max="15108" width="4.7109375" style="43" customWidth="1"/>
    <col min="15109" max="15110" width="14.7109375" style="43" customWidth="1"/>
    <col min="15111" max="15360" width="11.42578125" style="43"/>
    <col min="15361" max="15361" width="58.85546875" style="43" customWidth="1"/>
    <col min="15362" max="15363" width="14.7109375" style="43" customWidth="1"/>
    <col min="15364" max="15364" width="4.7109375" style="43" customWidth="1"/>
    <col min="15365" max="15366" width="14.7109375" style="43" customWidth="1"/>
    <col min="15367" max="15616" width="11.42578125" style="43"/>
    <col min="15617" max="15617" width="58.85546875" style="43" customWidth="1"/>
    <col min="15618" max="15619" width="14.7109375" style="43" customWidth="1"/>
    <col min="15620" max="15620" width="4.7109375" style="43" customWidth="1"/>
    <col min="15621" max="15622" width="14.7109375" style="43" customWidth="1"/>
    <col min="15623" max="15872" width="11.42578125" style="43"/>
    <col min="15873" max="15873" width="58.85546875" style="43" customWidth="1"/>
    <col min="15874" max="15875" width="14.7109375" style="43" customWidth="1"/>
    <col min="15876" max="15876" width="4.7109375" style="43" customWidth="1"/>
    <col min="15877" max="15878" width="14.7109375" style="43" customWidth="1"/>
    <col min="15879" max="16128" width="11.42578125" style="43"/>
    <col min="16129" max="16129" width="58.85546875" style="43" customWidth="1"/>
    <col min="16130" max="16131" width="14.7109375" style="43" customWidth="1"/>
    <col min="16132" max="16132" width="4.7109375" style="43" customWidth="1"/>
    <col min="16133" max="16134" width="14.7109375" style="43" customWidth="1"/>
    <col min="16135" max="16384" width="11.42578125" style="43"/>
  </cols>
  <sheetData>
    <row r="1" spans="1:9" s="72" customFormat="1" ht="45" customHeight="1">
      <c r="A1" s="75" t="s">
        <v>588</v>
      </c>
      <c r="B1" s="75"/>
      <c r="C1" s="75"/>
      <c r="D1" s="75"/>
      <c r="E1" s="75"/>
      <c r="F1" s="75"/>
    </row>
    <row r="2" spans="1:9" s="72" customFormat="1" ht="19.149999999999999" customHeight="1">
      <c r="A2" s="92"/>
      <c r="B2" s="92"/>
      <c r="C2" s="92"/>
      <c r="D2" s="92"/>
      <c r="E2" s="92"/>
      <c r="F2" s="92"/>
    </row>
    <row r="3" spans="1:9" s="72" customFormat="1" ht="35.25" customHeight="1">
      <c r="A3" s="826" t="s">
        <v>591</v>
      </c>
      <c r="B3" s="92"/>
      <c r="C3" s="92"/>
      <c r="D3" s="92"/>
      <c r="E3" s="92"/>
      <c r="F3" s="92"/>
    </row>
    <row r="4" spans="1:9" s="72" customFormat="1" ht="12" customHeight="1" thickBot="1">
      <c r="A4" s="92"/>
      <c r="B4" s="92"/>
      <c r="C4" s="92"/>
      <c r="D4" s="101"/>
      <c r="E4" s="46"/>
      <c r="F4" s="46"/>
    </row>
    <row r="5" spans="1:9" ht="19.899999999999999" customHeight="1" thickBot="1">
      <c r="B5" s="581">
        <v>2016</v>
      </c>
      <c r="C5" s="721">
        <v>2017</v>
      </c>
      <c r="D5" s="134"/>
      <c r="E5" s="1060" t="s">
        <v>36</v>
      </c>
      <c r="F5" s="1061"/>
    </row>
    <row r="6" spans="1:9" s="46" customFormat="1" ht="27" customHeight="1" thickBot="1">
      <c r="A6" s="164"/>
      <c r="B6" s="555" t="s">
        <v>550</v>
      </c>
      <c r="C6" s="555" t="s">
        <v>550</v>
      </c>
      <c r="E6" s="555" t="s">
        <v>550</v>
      </c>
      <c r="F6" s="552" t="s">
        <v>102</v>
      </c>
      <c r="G6" s="43"/>
      <c r="H6" s="43"/>
    </row>
    <row r="7" spans="1:9" ht="19.899999999999999" customHeight="1">
      <c r="A7" s="1132" t="s">
        <v>589</v>
      </c>
      <c r="B7" s="351">
        <v>133869.44099999999</v>
      </c>
      <c r="C7" s="351">
        <v>160123.04</v>
      </c>
      <c r="E7" s="739">
        <f>C7-B7</f>
        <v>26253.599000000017</v>
      </c>
      <c r="F7" s="1084">
        <f>(C7-B7)/B7</f>
        <v>0.19611345803707372</v>
      </c>
      <c r="G7" s="130"/>
    </row>
    <row r="8" spans="1:9" ht="19.899999999999999" customHeight="1" thickBot="1">
      <c r="A8" s="42" t="s">
        <v>590</v>
      </c>
      <c r="B8" s="352">
        <v>2449196.1860000002</v>
      </c>
      <c r="C8" s="352">
        <v>2679701.3072870364</v>
      </c>
      <c r="E8" s="740">
        <f>C8-B8</f>
        <v>230505.12128703622</v>
      </c>
      <c r="F8" s="1086">
        <f>(C8-B8)/B8</f>
        <v>9.4114600783979901E-2</v>
      </c>
    </row>
    <row r="9" spans="1:9" ht="21.75" customHeight="1" thickBot="1">
      <c r="A9" s="1133" t="s">
        <v>591</v>
      </c>
      <c r="B9" s="735">
        <f>+B7/B8</f>
        <v>5.4658520932385601E-2</v>
      </c>
      <c r="C9" s="735">
        <f>+C7/C8</f>
        <v>5.9754062725039532E-2</v>
      </c>
      <c r="E9" s="741">
        <f>C9-B9</f>
        <v>5.0955417926539306E-3</v>
      </c>
      <c r="F9" s="1131">
        <f>(C9-B9)/B9</f>
        <v>9.322502156538931E-2</v>
      </c>
    </row>
    <row r="10" spans="1:9" ht="20.25" customHeight="1">
      <c r="A10" s="165"/>
      <c r="C10" s="166"/>
      <c r="E10" s="43"/>
      <c r="F10" s="43"/>
    </row>
    <row r="11" spans="1:9" ht="23.45" customHeight="1">
      <c r="A11" s="826" t="s">
        <v>592</v>
      </c>
      <c r="B11" s="169"/>
      <c r="C11" s="169"/>
      <c r="D11" s="167"/>
    </row>
    <row r="12" spans="1:9" ht="13.5" thickBot="1"/>
    <row r="13" spans="1:9" s="6" customFormat="1" ht="19.899999999999999" customHeight="1" thickBot="1">
      <c r="A13" s="5"/>
      <c r="B13" s="590">
        <v>2016</v>
      </c>
      <c r="C13" s="549">
        <v>2016</v>
      </c>
      <c r="D13" s="4"/>
      <c r="E13" s="1037" t="s">
        <v>36</v>
      </c>
      <c r="F13" s="1038"/>
      <c r="G13"/>
      <c r="H13"/>
      <c r="I13"/>
    </row>
    <row r="14" spans="1:9" s="6" customFormat="1" ht="27" customHeight="1" thickBot="1">
      <c r="A14" s="5"/>
      <c r="B14" s="550" t="s">
        <v>56</v>
      </c>
      <c r="C14" s="550" t="s">
        <v>56</v>
      </c>
      <c r="E14" s="550" t="s">
        <v>56</v>
      </c>
      <c r="F14" s="742" t="s">
        <v>102</v>
      </c>
      <c r="G14"/>
      <c r="H14"/>
    </row>
    <row r="15" spans="1:9" s="6" customFormat="1" ht="19.5" customHeight="1">
      <c r="A15" s="1132" t="s">
        <v>589</v>
      </c>
      <c r="B15" s="351">
        <v>133869.44099999999</v>
      </c>
      <c r="C15" s="351">
        <v>160123.04</v>
      </c>
      <c r="E15" s="743">
        <f>C15-B15</f>
        <v>26253.599000000017</v>
      </c>
      <c r="F15" s="1084">
        <f>(C15-B15)/B15</f>
        <v>0.19611345803707372</v>
      </c>
      <c r="G15"/>
      <c r="H15"/>
      <c r="I15"/>
    </row>
    <row r="16" spans="1:9" s="6" customFormat="1" ht="19.5" customHeight="1" thickBot="1">
      <c r="A16" s="162" t="s">
        <v>593</v>
      </c>
      <c r="B16" s="219">
        <v>315</v>
      </c>
      <c r="C16" s="219">
        <v>316</v>
      </c>
      <c r="E16" s="744">
        <f>C16-B16</f>
        <v>1</v>
      </c>
      <c r="F16" s="1086">
        <f>(C16-B16)/B16</f>
        <v>3.1746031746031746E-3</v>
      </c>
    </row>
    <row r="17" spans="1:8" s="6" customFormat="1" ht="19.5" customHeight="1" thickBot="1">
      <c r="A17" s="1134" t="s">
        <v>592</v>
      </c>
      <c r="B17" s="736">
        <f>(B15/B16)*1000</f>
        <v>424982.35238095239</v>
      </c>
      <c r="C17" s="736">
        <f>(C15/C16)*1000</f>
        <v>506718.48101265822</v>
      </c>
      <c r="E17" s="745">
        <f>C17-B17</f>
        <v>81736.128631705826</v>
      </c>
      <c r="F17" s="1131">
        <f>(C17-B17)/B17</f>
        <v>0.19232828886607015</v>
      </c>
    </row>
    <row r="18" spans="1:8" ht="19.5" customHeight="1"/>
    <row r="19" spans="1:8" ht="23.45" customHeight="1">
      <c r="A19" s="826" t="s">
        <v>594</v>
      </c>
      <c r="B19" s="169"/>
      <c r="C19" s="169"/>
      <c r="D19" s="167"/>
    </row>
    <row r="20" spans="1:8" ht="13.5" thickBot="1"/>
    <row r="21" spans="1:8" s="6" customFormat="1" ht="19.899999999999999" customHeight="1" thickBot="1">
      <c r="A21" s="170"/>
      <c r="B21" s="590">
        <v>2016</v>
      </c>
      <c r="C21" s="549">
        <v>2017</v>
      </c>
      <c r="D21" s="4"/>
      <c r="E21" s="1037" t="s">
        <v>36</v>
      </c>
      <c r="F21" s="1038"/>
    </row>
    <row r="22" spans="1:8" s="6" customFormat="1" ht="27" customHeight="1" thickBot="1">
      <c r="A22" s="5"/>
      <c r="B22" s="555" t="s">
        <v>550</v>
      </c>
      <c r="C22" s="555" t="s">
        <v>550</v>
      </c>
      <c r="E22" s="555" t="s">
        <v>550</v>
      </c>
      <c r="F22" s="742" t="s">
        <v>102</v>
      </c>
      <c r="G22"/>
      <c r="H22"/>
    </row>
    <row r="23" spans="1:8" s="6" customFormat="1" ht="19.5" customHeight="1">
      <c r="A23" s="1132" t="s">
        <v>589</v>
      </c>
      <c r="B23" s="351">
        <v>133869.44099999999</v>
      </c>
      <c r="C23" s="351">
        <v>160123.04</v>
      </c>
      <c r="E23" s="739">
        <f>C23-B23</f>
        <v>26253.599000000017</v>
      </c>
      <c r="F23" s="1084">
        <f>(C23-B23)/B23</f>
        <v>0.19611345803707372</v>
      </c>
      <c r="G23"/>
      <c r="H23"/>
    </row>
    <row r="24" spans="1:8" s="6" customFormat="1" ht="19.5" customHeight="1" thickBot="1">
      <c r="A24" s="1135" t="s">
        <v>620</v>
      </c>
      <c r="B24" s="352">
        <v>27313.774100000002</v>
      </c>
      <c r="C24" s="352">
        <v>26669.720839999998</v>
      </c>
      <c r="E24" s="740">
        <f>C24-B24</f>
        <v>-644.05326000000423</v>
      </c>
      <c r="F24" s="1086">
        <f>(C24-B24)/B24</f>
        <v>-2.3579797418036206E-2</v>
      </c>
      <c r="G24"/>
      <c r="H24"/>
    </row>
    <row r="25" spans="1:8" s="6" customFormat="1" ht="19.5" customHeight="1" thickBot="1">
      <c r="A25" s="1134" t="s">
        <v>594</v>
      </c>
      <c r="B25" s="737">
        <f>B23/B24</f>
        <v>4.9011696629650308</v>
      </c>
      <c r="C25" s="737">
        <f>C23/C24</f>
        <v>6.0039263613079505</v>
      </c>
      <c r="E25" s="741">
        <f>C25-B25</f>
        <v>1.1027566983429198</v>
      </c>
      <c r="F25" s="1131">
        <f>(C25-B25)/B25</f>
        <v>0.22499867871862075</v>
      </c>
      <c r="G25"/>
      <c r="H25"/>
    </row>
    <row r="26" spans="1:8" ht="18.75" customHeight="1"/>
    <row r="27" spans="1:8" ht="23.45" customHeight="1">
      <c r="A27" s="826" t="s">
        <v>595</v>
      </c>
      <c r="B27" s="169"/>
      <c r="C27" s="169"/>
      <c r="D27" s="167"/>
    </row>
    <row r="28" spans="1:8" ht="13.5" thickBot="1"/>
    <row r="29" spans="1:8" s="6" customFormat="1" ht="19.899999999999999" customHeight="1" thickBot="1">
      <c r="A29" s="149"/>
      <c r="B29" s="590">
        <v>2016</v>
      </c>
      <c r="C29" s="549">
        <v>2017</v>
      </c>
      <c r="D29" s="4"/>
      <c r="E29" s="1037" t="s">
        <v>166</v>
      </c>
      <c r="F29" s="1038"/>
    </row>
    <row r="30" spans="1:8" s="6" customFormat="1" ht="27" customHeight="1" thickBot="1">
      <c r="B30" s="555" t="s">
        <v>550</v>
      </c>
      <c r="C30" s="555" t="s">
        <v>550</v>
      </c>
      <c r="E30" s="555" t="s">
        <v>550</v>
      </c>
      <c r="F30" s="742" t="s">
        <v>102</v>
      </c>
    </row>
    <row r="31" spans="1:8" s="6" customFormat="1" ht="19.5" customHeight="1">
      <c r="A31" s="160" t="s">
        <v>596</v>
      </c>
      <c r="B31" s="351">
        <v>27313.774100000002</v>
      </c>
      <c r="C31" s="351">
        <v>26669.720839999998</v>
      </c>
      <c r="E31" s="739">
        <f>C31-B31</f>
        <v>-644.05326000000423</v>
      </c>
      <c r="F31" s="1084">
        <f>(C31-B31)/B31</f>
        <v>-2.3579797418036206E-2</v>
      </c>
    </row>
    <row r="32" spans="1:8" s="6" customFormat="1" ht="19.5" customHeight="1" thickBot="1">
      <c r="A32" s="162" t="s">
        <v>597</v>
      </c>
      <c r="B32" s="352">
        <v>3249731.856629136</v>
      </c>
      <c r="C32" s="352">
        <v>3682671.1126170363</v>
      </c>
      <c r="E32" s="740">
        <f>C32-B32</f>
        <v>432939.25598790031</v>
      </c>
      <c r="F32" s="1086">
        <f>(C32-B32)/B32</f>
        <v>0.13322307042187079</v>
      </c>
    </row>
    <row r="33" spans="1:6" s="6" customFormat="1" ht="19.5" customHeight="1" thickBot="1">
      <c r="A33" s="738" t="s">
        <v>595</v>
      </c>
      <c r="B33" s="737">
        <f>+(B31/B32)*100</f>
        <v>0.84049316389850948</v>
      </c>
      <c r="C33" s="737">
        <f>+(C31/C32)*100</f>
        <v>0.72419502107120148</v>
      </c>
      <c r="E33" s="741">
        <f>C33-B33</f>
        <v>-0.11629814282730799</v>
      </c>
      <c r="F33" s="1131">
        <f>(C33-B33)/B33</f>
        <v>-0.13836893364828262</v>
      </c>
    </row>
    <row r="36" spans="1:6" s="168" customFormat="1" ht="25.15" customHeight="1">
      <c r="A36" s="277" t="s">
        <v>598</v>
      </c>
      <c r="B36" s="167"/>
      <c r="C36" s="167"/>
      <c r="D36" s="167"/>
      <c r="E36" s="350"/>
      <c r="F36" s="350"/>
    </row>
    <row r="37" spans="1:6" ht="23.45" customHeight="1">
      <c r="A37" s="277" t="s">
        <v>599</v>
      </c>
      <c r="B37" s="167"/>
      <c r="C37" s="167"/>
      <c r="D37" s="167"/>
    </row>
    <row r="38" spans="1:6" ht="24" customHeight="1">
      <c r="A38" s="835" t="s">
        <v>621</v>
      </c>
      <c r="B38" s="120"/>
    </row>
  </sheetData>
  <mergeCells count="4">
    <mergeCell ref="E29:F29"/>
    <mergeCell ref="E5:F5"/>
    <mergeCell ref="E13:F13"/>
    <mergeCell ref="E21:F21"/>
  </mergeCells>
  <printOptions horizontalCentered="1" verticalCentered="1"/>
  <pageMargins left="0" right="0" top="0" bottom="0.59055118110236227" header="0" footer="0.19685039370078741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78</vt:i4>
      </vt:variant>
      <vt:variant>
        <vt:lpstr>Rangos con nombre</vt:lpstr>
      </vt:variant>
      <vt:variant>
        <vt:i4>32</vt:i4>
      </vt:variant>
    </vt:vector>
  </HeadingPairs>
  <TitlesOfParts>
    <vt:vector size="110" baseType="lpstr">
      <vt:lpstr>Indize</vt:lpstr>
      <vt:lpstr>C1</vt:lpstr>
      <vt:lpstr>C2</vt:lpstr>
      <vt:lpstr>C3</vt:lpstr>
      <vt:lpstr>C4</vt:lpstr>
      <vt:lpstr>G5</vt:lpstr>
      <vt:lpstr>G6</vt:lpstr>
      <vt:lpstr>C7</vt:lpstr>
      <vt:lpstr>G8</vt:lpstr>
      <vt:lpstr>C9</vt:lpstr>
      <vt:lpstr>C10</vt:lpstr>
      <vt:lpstr>G11</vt:lpstr>
      <vt:lpstr>C12</vt:lpstr>
      <vt:lpstr>C13</vt:lpstr>
      <vt:lpstr>C14</vt:lpstr>
      <vt:lpstr>C15</vt:lpstr>
      <vt:lpstr>G16</vt:lpstr>
      <vt:lpstr>C17</vt:lpstr>
      <vt:lpstr>C18</vt:lpstr>
      <vt:lpstr>C19</vt:lpstr>
      <vt:lpstr>G20</vt:lpstr>
      <vt:lpstr>G21</vt:lpstr>
      <vt:lpstr>G22</vt:lpstr>
      <vt:lpstr>C23</vt:lpstr>
      <vt:lpstr>G24</vt:lpstr>
      <vt:lpstr>G25</vt:lpstr>
      <vt:lpstr>C26</vt:lpstr>
      <vt:lpstr>G27</vt:lpstr>
      <vt:lpstr>G28</vt:lpstr>
      <vt:lpstr>G29</vt:lpstr>
      <vt:lpstr>G30</vt:lpstr>
      <vt:lpstr>G31</vt:lpstr>
      <vt:lpstr>C32</vt:lpstr>
      <vt:lpstr>C33</vt:lpstr>
      <vt:lpstr>G34</vt:lpstr>
      <vt:lpstr>C35</vt:lpstr>
      <vt:lpstr>G36</vt:lpstr>
      <vt:lpstr>C37</vt:lpstr>
      <vt:lpstr>C38</vt:lpstr>
      <vt:lpstr>C39</vt:lpstr>
      <vt:lpstr>C40</vt:lpstr>
      <vt:lpstr>C41</vt:lpstr>
      <vt:lpstr>C42</vt:lpstr>
      <vt:lpstr>G43</vt:lpstr>
      <vt:lpstr>G44</vt:lpstr>
      <vt:lpstr>C45</vt:lpstr>
      <vt:lpstr>C46</vt:lpstr>
      <vt:lpstr>C47</vt:lpstr>
      <vt:lpstr>G48</vt:lpstr>
      <vt:lpstr>G49</vt:lpstr>
      <vt:lpstr>G50</vt:lpstr>
      <vt:lpstr>C51</vt:lpstr>
      <vt:lpstr>C52</vt:lpstr>
      <vt:lpstr>G53</vt:lpstr>
      <vt:lpstr>C54</vt:lpstr>
      <vt:lpstr>G55</vt:lpstr>
      <vt:lpstr>G56</vt:lpstr>
      <vt:lpstr>C57</vt:lpstr>
      <vt:lpstr>C58</vt:lpstr>
      <vt:lpstr>C59</vt:lpstr>
      <vt:lpstr>G60</vt:lpstr>
      <vt:lpstr>G61</vt:lpstr>
      <vt:lpstr>G62</vt:lpstr>
      <vt:lpstr>G63</vt:lpstr>
      <vt:lpstr>G64</vt:lpstr>
      <vt:lpstr>G65</vt:lpstr>
      <vt:lpstr>C66</vt:lpstr>
      <vt:lpstr>G67</vt:lpstr>
      <vt:lpstr>C68</vt:lpstr>
      <vt:lpstr>C69</vt:lpstr>
      <vt:lpstr>C70</vt:lpstr>
      <vt:lpstr>C71</vt:lpstr>
      <vt:lpstr>C72</vt:lpstr>
      <vt:lpstr>C73</vt:lpstr>
      <vt:lpstr>C74</vt:lpstr>
      <vt:lpstr>C75</vt:lpstr>
      <vt:lpstr>C76</vt:lpstr>
      <vt:lpstr>C77</vt:lpstr>
      <vt:lpstr>'C1'!Área_de_impresión</vt:lpstr>
      <vt:lpstr>'C12'!Área_de_impresión</vt:lpstr>
      <vt:lpstr>'C13'!Área_de_impresión</vt:lpstr>
      <vt:lpstr>'C14'!Área_de_impresión</vt:lpstr>
      <vt:lpstr>'C15'!Área_de_impresión</vt:lpstr>
      <vt:lpstr>'C33'!Área_de_impresión</vt:lpstr>
      <vt:lpstr>'G11'!Área_de_impresión</vt:lpstr>
      <vt:lpstr>'G16'!Área_de_impresión</vt:lpstr>
      <vt:lpstr>'G20'!Área_de_impresión</vt:lpstr>
      <vt:lpstr>'G21'!Área_de_impresión</vt:lpstr>
      <vt:lpstr>'G22'!Área_de_impresión</vt:lpstr>
      <vt:lpstr>'G24'!Área_de_impresión</vt:lpstr>
      <vt:lpstr>'G25'!Área_de_impresión</vt:lpstr>
      <vt:lpstr>'G27'!Área_de_impresión</vt:lpstr>
      <vt:lpstr>'G28'!Área_de_impresión</vt:lpstr>
      <vt:lpstr>'G29'!Área_de_impresión</vt:lpstr>
      <vt:lpstr>'G30'!Área_de_impresión</vt:lpstr>
      <vt:lpstr>'G31'!Área_de_impresión</vt:lpstr>
      <vt:lpstr>'G34'!Área_de_impresión</vt:lpstr>
      <vt:lpstr>'G36'!Área_de_impresión</vt:lpstr>
      <vt:lpstr>'G43'!Área_de_impresión</vt:lpstr>
      <vt:lpstr>'G44'!Área_de_impresión</vt:lpstr>
      <vt:lpstr>'G48'!Área_de_impresión</vt:lpstr>
      <vt:lpstr>'G49'!Área_de_impresión</vt:lpstr>
      <vt:lpstr>'G50'!Área_de_impresión</vt:lpstr>
      <vt:lpstr>'G6'!Área_de_impresión</vt:lpstr>
      <vt:lpstr>'G8'!Área_de_impresión</vt:lpstr>
      <vt:lpstr>Indize!Área_de_impresión</vt:lpstr>
      <vt:lpstr>'C12'!Títulos_a_imprimir</vt:lpstr>
      <vt:lpstr>'C13'!Títulos_a_imprimir</vt:lpstr>
      <vt:lpstr>'C14'!Títulos_a_imprimir</vt:lpstr>
      <vt:lpstr>'C15'!Títulos_a_imprimir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2018-04-05T08:18:14Z</dcterms:created>
  <dcterms:modified xsi:type="dcterms:W3CDTF">2018-04-23T12:25:49Z</dcterms:modified>
</cp:coreProperties>
</file>